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lcarová\Documents\Zpravy\Dokumenty2019\Varnsdorf-Hrádek- úpravy 2019\Rozpočet-fin\"/>
    </mc:Choice>
  </mc:AlternateContent>
  <bookViews>
    <workbookView xWindow="0" yWindow="0" windowWidth="0" windowHeight="0"/>
  </bookViews>
  <sheets>
    <sheet name="Rekapitulace stavby" sheetId="1" r:id="rId1"/>
    <sheet name="01 - Oprava chodníku ke v..." sheetId="2" r:id="rId2"/>
    <sheet name="02 - Šikmá zdvihací ploši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Oprava chodníku ke v...'!$C$127:$K$200</definedName>
    <definedName name="_xlnm.Print_Area" localSheetId="1">'01 - Oprava chodníku ke v...'!$C$4:$J$76,'01 - Oprava chodníku ke v...'!$C$82:$J$109,'01 - Oprava chodníku ke v...'!$C$115:$K$200</definedName>
    <definedName name="_xlnm.Print_Titles" localSheetId="1">'01 - Oprava chodníku ke v...'!$127:$127</definedName>
    <definedName name="_xlnm._FilterDatabase" localSheetId="2" hidden="1">'02 - Šikmá zdvihací ploši...'!$C$122:$K$212</definedName>
    <definedName name="_xlnm.Print_Area" localSheetId="2">'02 - Šikmá zdvihací ploši...'!$C$4:$J$76,'02 - Šikmá zdvihací ploši...'!$C$82:$J$104,'02 - Šikmá zdvihací ploši...'!$C$110:$K$212</definedName>
    <definedName name="_xlnm.Print_Titles" localSheetId="2">'02 - Šikmá zdvihací ploši...'!$122:$122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3"/>
  <c r="BH143"/>
  <c r="BG143"/>
  <c r="BF143"/>
  <c r="T143"/>
  <c r="R143"/>
  <c r="P143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7"/>
  <c r="E115"/>
  <c r="J92"/>
  <c r="J91"/>
  <c r="F89"/>
  <c r="E87"/>
  <c r="J18"/>
  <c r="E18"/>
  <c r="F92"/>
  <c r="J17"/>
  <c r="J15"/>
  <c r="E15"/>
  <c r="F91"/>
  <c r="J14"/>
  <c r="J12"/>
  <c r="J117"/>
  <c r="E7"/>
  <c r="E85"/>
  <c i="2" r="J37"/>
  <c r="J36"/>
  <c i="1" r="AY95"/>
  <c i="2" r="J35"/>
  <c i="1" r="AX95"/>
  <c i="2"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T137"/>
  <c r="R138"/>
  <c r="R137"/>
  <c r="P138"/>
  <c r="P137"/>
  <c r="BI133"/>
  <c r="BH133"/>
  <c r="BG133"/>
  <c r="BF133"/>
  <c r="T133"/>
  <c r="R133"/>
  <c r="P133"/>
  <c r="BI131"/>
  <c r="BH131"/>
  <c r="BG131"/>
  <c r="BF131"/>
  <c r="T131"/>
  <c r="R131"/>
  <c r="P131"/>
  <c r="J125"/>
  <c r="J124"/>
  <c r="F122"/>
  <c r="E120"/>
  <c r="J92"/>
  <c r="J91"/>
  <c r="F89"/>
  <c r="E87"/>
  <c r="J18"/>
  <c r="E18"/>
  <c r="F125"/>
  <c r="J17"/>
  <c r="J15"/>
  <c r="E15"/>
  <c r="F124"/>
  <c r="J14"/>
  <c r="J12"/>
  <c r="J89"/>
  <c r="E7"/>
  <c r="E85"/>
  <c i="1" r="L90"/>
  <c r="AM90"/>
  <c r="AM89"/>
  <c r="L89"/>
  <c r="AM87"/>
  <c r="L87"/>
  <c r="L85"/>
  <c r="L84"/>
  <c i="3" r="BK210"/>
  <c r="J210"/>
  <c r="BK208"/>
  <c r="J208"/>
  <c r="BK207"/>
  <c r="J207"/>
  <c r="BK201"/>
  <c r="J201"/>
  <c r="BK199"/>
  <c r="J199"/>
  <c r="BK197"/>
  <c r="J197"/>
  <c r="BK194"/>
  <c r="BK191"/>
  <c r="BK190"/>
  <c r="J188"/>
  <c r="J186"/>
  <c r="J185"/>
  <c r="BK179"/>
  <c r="J173"/>
  <c r="BK168"/>
  <c r="J166"/>
  <c r="J164"/>
  <c r="BK155"/>
  <c r="J149"/>
  <c r="J143"/>
  <c r="J142"/>
  <c r="BK128"/>
  <c i="2" r="J194"/>
  <c r="J190"/>
  <c r="BK179"/>
  <c r="BK174"/>
  <c r="J171"/>
  <c r="BK162"/>
  <c r="J154"/>
  <c i="3" r="J194"/>
  <c r="J191"/>
  <c r="J190"/>
  <c r="BK186"/>
  <c r="BK185"/>
  <c r="BK173"/>
  <c r="J171"/>
  <c r="BK169"/>
  <c r="J168"/>
  <c r="BK164"/>
  <c r="J160"/>
  <c r="J155"/>
  <c r="BK153"/>
  <c r="J138"/>
  <c r="BK134"/>
  <c r="J128"/>
  <c i="2" r="BK196"/>
  <c r="J184"/>
  <c r="J162"/>
  <c r="J159"/>
  <c r="BK154"/>
  <c r="J151"/>
  <c r="J148"/>
  <c r="BK144"/>
  <c r="J141"/>
  <c r="BK133"/>
  <c i="1" r="AS94"/>
  <c i="3" r="BK188"/>
  <c r="J179"/>
  <c r="J169"/>
  <c r="BK166"/>
  <c r="BK160"/>
  <c r="J153"/>
  <c r="BK142"/>
  <c r="J134"/>
  <c r="BK131"/>
  <c r="J126"/>
  <c i="2" r="BK200"/>
  <c r="BK198"/>
  <c r="BK190"/>
  <c r="BK180"/>
  <c r="BK171"/>
  <c r="BK148"/>
  <c r="BK146"/>
  <c r="BK138"/>
  <c i="3" r="BK171"/>
  <c r="BK149"/>
  <c r="BK143"/>
  <c r="BK138"/>
  <c r="J131"/>
  <c r="BK126"/>
  <c i="2" r="J196"/>
  <c r="BK184"/>
  <c r="J183"/>
  <c r="J179"/>
  <c r="BK177"/>
  <c r="BK169"/>
  <c r="J166"/>
  <c r="J163"/>
  <c r="J146"/>
  <c r="J144"/>
  <c r="BK141"/>
  <c r="J133"/>
  <c r="BK131"/>
  <c r="J198"/>
  <c r="BK194"/>
  <c r="J192"/>
  <c r="J187"/>
  <c r="J180"/>
  <c r="BK166"/>
  <c r="J157"/>
  <c r="J138"/>
  <c r="J200"/>
  <c r="BK192"/>
  <c r="BK187"/>
  <c r="BK183"/>
  <c r="J177"/>
  <c r="J174"/>
  <c r="J169"/>
  <c r="BK163"/>
  <c r="BK159"/>
  <c r="BK157"/>
  <c r="BK151"/>
  <c r="J131"/>
  <c l="1" r="R140"/>
  <c r="R147"/>
  <c r="BK165"/>
  <c r="J165"/>
  <c r="J103"/>
  <c r="BK178"/>
  <c r="J178"/>
  <c r="J104"/>
  <c r="R189"/>
  <c r="P197"/>
  <c r="P130"/>
  <c r="P140"/>
  <c r="P147"/>
  <c r="P165"/>
  <c r="T178"/>
  <c r="BK197"/>
  <c r="J197"/>
  <c r="J108"/>
  <c r="R130"/>
  <c r="BK147"/>
  <c r="J147"/>
  <c r="J101"/>
  <c r="P161"/>
  <c r="T165"/>
  <c r="R197"/>
  <c r="BK130"/>
  <c r="T140"/>
  <c r="BK161"/>
  <c r="J161"/>
  <c r="J102"/>
  <c r="R165"/>
  <c r="P178"/>
  <c r="P189"/>
  <c r="P188"/>
  <c r="T197"/>
  <c r="T130"/>
  <c r="BK140"/>
  <c r="J140"/>
  <c r="J100"/>
  <c r="T147"/>
  <c r="R161"/>
  <c r="T161"/>
  <c r="R178"/>
  <c r="BK189"/>
  <c r="J189"/>
  <c r="J107"/>
  <c r="T189"/>
  <c r="T188"/>
  <c i="3" r="BK125"/>
  <c r="J125"/>
  <c r="J98"/>
  <c r="P125"/>
  <c r="R125"/>
  <c r="T125"/>
  <c r="BK163"/>
  <c r="J163"/>
  <c r="J99"/>
  <c r="P163"/>
  <c r="R163"/>
  <c r="T163"/>
  <c r="BK196"/>
  <c r="J196"/>
  <c r="J102"/>
  <c r="P196"/>
  <c r="P195"/>
  <c r="R196"/>
  <c r="R195"/>
  <c r="T196"/>
  <c r="T195"/>
  <c i="2" r="F91"/>
  <c r="BE166"/>
  <c r="BE179"/>
  <c r="BE180"/>
  <c r="BE184"/>
  <c r="BE190"/>
  <c r="E118"/>
  <c r="J122"/>
  <c r="BE141"/>
  <c r="BE162"/>
  <c r="BE163"/>
  <c r="BE196"/>
  <c r="BK137"/>
  <c r="J137"/>
  <c r="J99"/>
  <c r="BK186"/>
  <c r="J186"/>
  <c r="J105"/>
  <c i="3" r="F120"/>
  <c r="BE191"/>
  <c i="2" r="F92"/>
  <c r="BE138"/>
  <c r="BE154"/>
  <c r="BE159"/>
  <c r="BE171"/>
  <c r="BE174"/>
  <c r="BE192"/>
  <c r="BE198"/>
  <c i="3" r="J89"/>
  <c r="E113"/>
  <c r="BE128"/>
  <c r="BE160"/>
  <c r="BE166"/>
  <c i="2" r="BE133"/>
  <c r="BE144"/>
  <c r="BE183"/>
  <c r="BE194"/>
  <c r="BE200"/>
  <c i="3" r="F119"/>
  <c r="BE134"/>
  <c r="BE142"/>
  <c r="BE143"/>
  <c r="BE155"/>
  <c r="BE171"/>
  <c r="BE179"/>
  <c r="BE190"/>
  <c i="2" r="BE146"/>
  <c r="BE157"/>
  <c r="BE177"/>
  <c r="BE187"/>
  <c i="3" r="BE126"/>
  <c r="BE138"/>
  <c r="BE149"/>
  <c r="BE185"/>
  <c r="BE188"/>
  <c i="2" r="BE131"/>
  <c r="BE148"/>
  <c r="BE151"/>
  <c r="BE169"/>
  <c i="3" r="BE131"/>
  <c r="BE153"/>
  <c r="BE164"/>
  <c r="BE168"/>
  <c r="BE169"/>
  <c r="BE173"/>
  <c r="BE186"/>
  <c r="BE194"/>
  <c r="BE197"/>
  <c r="BE199"/>
  <c r="BE201"/>
  <c r="BE207"/>
  <c r="BE208"/>
  <c r="BE210"/>
  <c r="BK193"/>
  <c r="J193"/>
  <c r="J100"/>
  <c r="BK209"/>
  <c r="J209"/>
  <c r="J103"/>
  <c i="2" r="F34"/>
  <c i="1" r="BA95"/>
  <c i="2" r="F37"/>
  <c i="1" r="BD95"/>
  <c i="2" r="J34"/>
  <c i="1" r="AW95"/>
  <c i="3" r="J34"/>
  <c i="1" r="AW96"/>
  <c i="2" r="F36"/>
  <c i="1" r="BC95"/>
  <c i="3" r="F35"/>
  <c i="1" r="BB96"/>
  <c i="3" r="F37"/>
  <c i="1" r="BD96"/>
  <c i="3" r="F34"/>
  <c i="1" r="BA96"/>
  <c i="2" r="F35"/>
  <c i="1" r="BB95"/>
  <c i="3" r="F36"/>
  <c i="1" r="BC96"/>
  <c i="3" l="1" r="T124"/>
  <c r="T123"/>
  <c i="2" r="R129"/>
  <c r="R188"/>
  <c r="T129"/>
  <c r="T128"/>
  <c r="P129"/>
  <c r="P128"/>
  <c i="1" r="AU95"/>
  <c i="3" r="R124"/>
  <c r="R123"/>
  <c r="P124"/>
  <c r="P123"/>
  <c i="1" r="AU96"/>
  <c i="2" r="BK129"/>
  <c r="J129"/>
  <c r="J97"/>
  <c r="J130"/>
  <c r="J98"/>
  <c r="BK188"/>
  <c r="J188"/>
  <c r="J106"/>
  <c i="3" r="BK124"/>
  <c r="J124"/>
  <c r="J97"/>
  <c r="BK195"/>
  <c r="J195"/>
  <c r="J101"/>
  <c i="1" r="BB94"/>
  <c r="AX94"/>
  <c i="2" r="J33"/>
  <c i="1" r="AV95"/>
  <c r="AT95"/>
  <c r="BA94"/>
  <c r="AW94"/>
  <c r="AK30"/>
  <c i="3" r="F33"/>
  <c i="1" r="AZ96"/>
  <c r="BC94"/>
  <c r="AY94"/>
  <c i="2" r="F33"/>
  <c i="1" r="AZ95"/>
  <c r="BD94"/>
  <c r="W33"/>
  <c i="3" r="J33"/>
  <c i="1" r="AV96"/>
  <c r="AT96"/>
  <c i="2" l="1" r="R128"/>
  <c r="BK128"/>
  <c r="J128"/>
  <c r="J96"/>
  <c i="3" r="BK123"/>
  <c r="J123"/>
  <c r="J96"/>
  <c i="1" r="AZ94"/>
  <c r="W29"/>
  <c r="AU94"/>
  <c r="W30"/>
  <c r="W32"/>
  <c r="W31"/>
  <c i="2" l="1" r="J30"/>
  <c i="1" r="AG95"/>
  <c r="AN95"/>
  <c r="AV94"/>
  <c r="AK29"/>
  <c i="3" r="J30"/>
  <c i="1" r="AG96"/>
  <c r="AN96"/>
  <c i="3" l="1" r="J39"/>
  <c i="2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<sst xmlns="http://schemas.openxmlformats.org/spreadsheetml/2006/main">
  <si>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</si>
  <si>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</si>
  <si>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</si>
  <si>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</si>
  <si>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</si>
  <si>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{da34c1ba-0b61-4870-b7f1-6c070cae090e}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</si>
  <si>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</si>
  <si>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</si>
  <si>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</si>
  <si>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</si>
  <si>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</si>
  <si>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</si>
  <si>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</si>
  <si>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</si>
  <si>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</si>
  <si>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</si>
  <si>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</si>
  <si>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HRÁDKU HLAVNÍ BUDOVA</t>
  </si>
  <si>
    <t>KSO:</t>
  </si>
  <si>
    <t>CC-CZ:</t>
  </si>
  <si>
    <t>Místo:</t>
  </si>
  <si>
    <t>Varnsdorf č.p.1726</t>
  </si>
  <si>
    <t>Datum:</t>
  </si>
  <si>
    <t>20. 1. 2020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</si>
  <si>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</si>
  <si>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</si>
  <si>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</si>
  <si>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</si>
  <si>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</si>
  <si>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</si>
  <si>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</si>
  <si>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47282525</t>
  </si>
  <si>
    <t>V a M s. r. o. Liberec</t>
  </si>
  <si>
    <t>CZ7282525</t>
  </si>
  <si>
    <t>True</t>
  </si>
  <si>
    <t>Zpracovatel:</t>
  </si>
  <si>
    <t>Ing.Dana Polcarová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</si>
  <si>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</si>
  <si>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</si>
  <si>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</si>
  <si>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</si>
  <si>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</si>
  <si>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</si>
  <si>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</si>
  <si>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</si>
  <si>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</si>
  <si>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</si>
  <si>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</si>
  <si>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</si>
  <si>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</si>
  <si>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</si>
  <si>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</si>
  <si>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</si>
  <si>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</si>
  <si>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</si>
  <si>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</si>
  <si>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</si>
  <si>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</si>
  <si>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</si>
  <si>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</si>
  <si>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</si>
  <si>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</si>
  <si>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</si>
  <si>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</si>
  <si>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</si>
  <si>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</si>
  <si>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</si>
  <si>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</si>
  <si>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</si>
  <si>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</si>
  <si>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</si>
  <si>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</si>
  <si>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</si>
  <si>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</si>
  <si>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</si>
  <si>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</si>
  <si>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</si>
  <si>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</si>
  <si>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</si>
  <si>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</si>
  <si>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</si>
  <si>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</si>
  <si>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</si>
  <si>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</si>
  <si>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chodníku ke vchodu do 2.P.P</t>
  </si>
  <si>
    <t>STA</t>
  </si>
  <si>
    <t>1</t>
  </si>
  <si>
    <t>{1178ed82-84e5-4325-bd50-eb99f3266e28}</t>
  </si>
  <si>
    <t>2</t>
  </si>
  <si>
    <t>02</t>
  </si>
  <si>
    <t>Šikmá zdvihací plošina pro zásobování</t>
  </si>
  <si>
    <t>{992fe023-397c-4ebb-a2c7-27e6d90b7fd2}</t>
  </si>
  <si>
    <t>KRYCÍ LIST SOUPISU PRACÍ</t>
  </si>
  <si>
    <t>Objekt:</t>
  </si>
  <si>
    <t>01 - Oprava chodníku ke vchodu do 2.P.P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</si>
  <si>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</si>
  <si>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</si>
  <si>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</si>
  <si>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</si>
  <si>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</si>
  <si>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</si>
  <si>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</si>
  <si>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</si>
  <si>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</si>
  <si>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</si>
  <si>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</si>
  <si>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</si>
  <si>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</si>
  <si>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</si>
  <si>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</si>
  <si>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</si>
  <si>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</si>
  <si>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</si>
  <si>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</si>
  <si>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</si>
  <si>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</si>
  <si>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</si>
  <si>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</si>
  <si>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</si>
  <si>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</si>
  <si>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</si>
  <si>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</si>
  <si>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</si>
  <si>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</si>
  <si>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</si>
  <si>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</si>
  <si>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</si>
  <si>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</si>
  <si>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</si>
  <si>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</si>
  <si>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181111113</t>
  </si>
  <si>
    <t>Plošná úprava terénu v zemině tř. 1 až 4 s urovnáním povrchu bez doplnění ornice souvislé plochy do 500 m2 při nerovnostech terénu přes 50 do 100 mm na svahu přes 1:2 do 1:1</t>
  </si>
  <si>
    <t>m2</t>
  </si>
  <si>
    <t>4</t>
  </si>
  <si>
    <t>-231484913</t>
  </si>
  <si>
    <t>VV</t>
  </si>
  <si>
    <t>28,0</t>
  </si>
  <si>
    <t>181951114</t>
  </si>
  <si>
    <t>Úprava pláně vyrovnáním výškových rozdílů strojně v hornině třídy těžitelnosti II, skupiny 4 a 5 se zhutněním</t>
  </si>
  <si>
    <t>-457272530</t>
  </si>
  <si>
    <t xml:space="preserve">"podesta před vstupem"  6,00</t>
  </si>
  <si>
    <t xml:space="preserve">"nový chodník pod S3"    9,10</t>
  </si>
  <si>
    <t>Součet</t>
  </si>
  <si>
    <t>Zakládání</t>
  </si>
  <si>
    <t>3</t>
  </si>
  <si>
    <t>275313611</t>
  </si>
  <si>
    <t>Základy z betonu prostého patky a bloky z betonu kamenem neprokládaného tř. C 16/20</t>
  </si>
  <si>
    <t>m3</t>
  </si>
  <si>
    <t>1072210073</t>
  </si>
  <si>
    <t>0,30*0,30*0,80*9</t>
  </si>
  <si>
    <t>Vodorovné konstrukce</t>
  </si>
  <si>
    <t>434311114</t>
  </si>
  <si>
    <t xml:space="preserve">Stupně dusané z betonu prostého nebo prokládaného kamenem  na terén nebo na desku bez potěru, se zahlazením povrchu tř. C 16/20</t>
  </si>
  <si>
    <t>m</t>
  </si>
  <si>
    <t>171879111</t>
  </si>
  <si>
    <t>"oprava 4 stupňů na schodišti S1 a oprava po výkopech patek zábradlí"</t>
  </si>
  <si>
    <t>4*2,50+8,0*0,5</t>
  </si>
  <si>
    <t>5</t>
  </si>
  <si>
    <t>434351141</t>
  </si>
  <si>
    <t xml:space="preserve">Bednění stupňů  betonovaných na podstupňové desce nebo na terénu půdorysně přímočarých zřízení</t>
  </si>
  <si>
    <t>218884864</t>
  </si>
  <si>
    <t>2,5*(0,16+0,32)+0,40*8,0*(0,16+0,32)</t>
  </si>
  <si>
    <t>6</t>
  </si>
  <si>
    <t>434351142</t>
  </si>
  <si>
    <t xml:space="preserve">Bednění stupňů  betonovaných na podstupňové desce nebo na terénu půdorysně přímočarých odstranění</t>
  </si>
  <si>
    <t>2050101819</t>
  </si>
  <si>
    <t>Komunikace pozemní</t>
  </si>
  <si>
    <t>7</t>
  </si>
  <si>
    <t>564251111</t>
  </si>
  <si>
    <t xml:space="preserve">Podklad nebo podsyp ze štěrkopísku ŠP  s rozprostřením, vlhčením a zhutněním, po zhutnění tl. 150 mm</t>
  </si>
  <si>
    <t>615867006</t>
  </si>
  <si>
    <t>"obnova podesty pred vstupem do 2.P.P.-výmera prevzata z TZ"</t>
  </si>
  <si>
    <t xml:space="preserve">   6,00</t>
  </si>
  <si>
    <t>8</t>
  </si>
  <si>
    <t>564851111</t>
  </si>
  <si>
    <t xml:space="preserve">Podklad ze štěrkodrti ŠD  s rozprostřením a zhutněním, po zhutnění tl. 150 mm</t>
  </si>
  <si>
    <t>769269838</t>
  </si>
  <si>
    <t>"nový chodník-výměra odečtena kresicím programem ze situace"</t>
  </si>
  <si>
    <t xml:space="preserve">"frakce 0/63"        9,10</t>
  </si>
  <si>
    <t>9</t>
  </si>
  <si>
    <t>581114113</t>
  </si>
  <si>
    <t xml:space="preserve">Kryt z prostého betonu komunikací pro pěší  tl. 100 mm</t>
  </si>
  <si>
    <t>797800061</t>
  </si>
  <si>
    <t>10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</si>
  <si>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</si>
  <si>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</si>
  <si>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1082458075</t>
  </si>
  <si>
    <t xml:space="preserve">"nový chodník-výmera prevzata z TZ"           9,10</t>
  </si>
  <si>
    <t>11</t>
  </si>
  <si>
    <t>M</t>
  </si>
  <si>
    <t>59245018</t>
  </si>
  <si>
    <t>dlažba tvar obdélník betonová 200x100x60mm přírodní</t>
  </si>
  <si>
    <t>-1719951531</t>
  </si>
  <si>
    <t xml:space="preserve">"nový chodník"       9,1*1,03 "ztratné 3%"</t>
  </si>
  <si>
    <t>Úpravy povrchů, podlahy a osazování výplní</t>
  </si>
  <si>
    <t>12</t>
  </si>
  <si>
    <t>636211411</t>
  </si>
  <si>
    <t xml:space="preserve">Doplnění dlažby z cihel pálených  (s dodáním hmot), kladených do vápenocementové malty se zalitím spár cementovou maltou, plochy jednotlivě do 1 m2 naplocho</t>
  </si>
  <si>
    <t>1085244926</t>
  </si>
  <si>
    <t>13</t>
  </si>
  <si>
    <t>636295001</t>
  </si>
  <si>
    <t xml:space="preserve">Oprava spárování dlažeb cementovou maltou  včetně vyškrábání a vymytí spar z cihel naplocho, plochy jednotlivě do 4 m2</t>
  </si>
  <si>
    <t>1046155323</t>
  </si>
  <si>
    <t>2,80+9,0+3,0+3,0+4,6</t>
  </si>
  <si>
    <t>Ostatní konstrukce a práce, bourání</t>
  </si>
  <si>
    <t>14</t>
  </si>
  <si>
    <t>916331112</t>
  </si>
  <si>
    <t>Osazení zahradního obrubníku betonového s ložem tl. od 50 do 100 mm z betonu prostého tř. C 12/15 s boční opěrou z betonu prostého tř. C 12/15</t>
  </si>
  <si>
    <t>-320676764</t>
  </si>
  <si>
    <t xml:space="preserve">"výmery prevzaty  z výkresu F.2.2 TU01"</t>
  </si>
  <si>
    <t>5,50+2,0</t>
  </si>
  <si>
    <t>59217011</t>
  </si>
  <si>
    <t>obrubník betonový zahradní 500x50x200mm</t>
  </si>
  <si>
    <t>968703524</t>
  </si>
  <si>
    <t>7,5*1,01 "ztratné 1%"</t>
  </si>
  <si>
    <t>16</t>
  </si>
  <si>
    <t>938909411</t>
  </si>
  <si>
    <t>Čištění vozovek odkopem ručně ulehlého nánosu z povrchu podkladu nebo krytu s odklizením na hromady na vzdálenost do 20 m nebo naložením na dopravní prostředek tloušťky vrstvy do 5 cm</t>
  </si>
  <si>
    <t>1186007386</t>
  </si>
  <si>
    <t xml:space="preserve">"vyčištění podest a schodů od zarostlé trávy" </t>
  </si>
  <si>
    <t>2,8+9,0+3,0+3,0+4,60</t>
  </si>
  <si>
    <t>17</t>
  </si>
  <si>
    <t>961031411</t>
  </si>
  <si>
    <t xml:space="preserve">Bourání základů ze zdiva cihelného  na maltu cementovou</t>
  </si>
  <si>
    <t>-1302299082</t>
  </si>
  <si>
    <t>"výkopy pro patky na stáv.schodištích "</t>
  </si>
  <si>
    <t>0,3*0,3*0,7*9</t>
  </si>
  <si>
    <t>18</t>
  </si>
  <si>
    <t>962022391</t>
  </si>
  <si>
    <t xml:space="preserve">Bourání zdiva nadzákladového kamenného nebo smíšeného  kamenného na maltu vápennou nebo vápenocementovou, objemu přes 1 m3</t>
  </si>
  <si>
    <t>-1259356712</t>
  </si>
  <si>
    <t>997</t>
  </si>
  <si>
    <t>Přesun sutě</t>
  </si>
  <si>
    <t>19</t>
  </si>
  <si>
    <t>997221561</t>
  </si>
  <si>
    <t xml:space="preserve">Vodorovná doprava suti  bez naložení, ale se složením a s hrubým urovnáním z kusových materiálů, na vzdálenost do 1 km</t>
  </si>
  <si>
    <t>t</t>
  </si>
  <si>
    <t>-1170033692</t>
  </si>
  <si>
    <t>20</t>
  </si>
  <si>
    <t>997221569</t>
  </si>
  <si>
    <t xml:space="preserve">Vodorovná doprava suti  bez naložení, ale se složením a s hrubým urovnáním Příplatek k ceně za každý další i započatý 1 km přes 1 km</t>
  </si>
  <si>
    <t>1590868163</t>
  </si>
  <si>
    <t>"předpokládaná vzdálenost skládky do 35 km"</t>
  </si>
  <si>
    <t>5,141*(35-1)</t>
  </si>
  <si>
    <t>997221861</t>
  </si>
  <si>
    <t>Poplatek za uložení stavebního odpadu na recyklační skládce (skládkovné) z prostého betonu zatříděného do Katalogu odpadů pod kódem 17 01 01</t>
  </si>
  <si>
    <t>-2076043543</t>
  </si>
  <si>
    <t>22</t>
  </si>
  <si>
    <t>997221873</t>
  </si>
  <si>
    <t>Poplatek za uložení stavebního odpadu na recyklační skládce (skládkovné) zeminy a kamení zatříděného do Katalogu odpadů pod kódem 17 05 04</t>
  </si>
  <si>
    <t>-1412185891</t>
  </si>
  <si>
    <t>3,0+1,120</t>
  </si>
  <si>
    <t>998</t>
  </si>
  <si>
    <t>Přesun hmot</t>
  </si>
  <si>
    <t>23</t>
  </si>
  <si>
    <t>998223011</t>
  </si>
  <si>
    <t xml:space="preserve">Přesun hmot pro pozemní komunikace s krytem dlážděným  dopravní vzdálenost do 200 m jakékoliv délky objektu</t>
  </si>
  <si>
    <t>1172110946</t>
  </si>
  <si>
    <t>PSV</t>
  </si>
  <si>
    <t>Práce a dodávky PSV</t>
  </si>
  <si>
    <t>767</t>
  </si>
  <si>
    <t>Konstrukce zámečnické</t>
  </si>
  <si>
    <t>24</t>
  </si>
  <si>
    <t>767220110</t>
  </si>
  <si>
    <t xml:space="preserve">Montáž schodišťového zábradlí  z trubek nebo tenkostěnných profilů do zdiva, hmotnosti 1 m zábradlí do 15 kg</t>
  </si>
  <si>
    <t>-676677910</t>
  </si>
  <si>
    <t xml:space="preserve">"výměra převzata z výkresu F.2.2. TU05"       13,90</t>
  </si>
  <si>
    <t>25</t>
  </si>
  <si>
    <t xml:space="preserve">14011  R</t>
  </si>
  <si>
    <t>trubka ocelová bezešvá hladká jakost 11 353 48,3x2,6mm</t>
  </si>
  <si>
    <t>kg</t>
  </si>
  <si>
    <t>32</t>
  </si>
  <si>
    <t>-1988186228</t>
  </si>
  <si>
    <t>52,7+49,4+44,0</t>
  </si>
  <si>
    <t>26</t>
  </si>
  <si>
    <t>767220191</t>
  </si>
  <si>
    <t xml:space="preserve">Montáž schodišťového zábradlí  z trubek nebo tenkostěnných profilů Příplatek k cenám za vytvoření ohybu, oblouku nebo lomu</t>
  </si>
  <si>
    <t>kus</t>
  </si>
  <si>
    <t>-2028947337</t>
  </si>
  <si>
    <t>8+4</t>
  </si>
  <si>
    <t>27</t>
  </si>
  <si>
    <t>998767101</t>
  </si>
  <si>
    <t xml:space="preserve">Přesun hmot pro zámečnické konstrukce  stanovený z hmotnosti přesunovaného materiálu vodorovná dopravní vzdálenost do 50 m v objektech výšky do 6 m</t>
  </si>
  <si>
    <t>386233229</t>
  </si>
  <si>
    <t>783</t>
  </si>
  <si>
    <t>Dokončovací práce - nátěry</t>
  </si>
  <si>
    <t>28</t>
  </si>
  <si>
    <t>783314101</t>
  </si>
  <si>
    <t>Základní nátěr zámečnických konstrukcí jednonásobný syntetický</t>
  </si>
  <si>
    <t>-871899389</t>
  </si>
  <si>
    <t>13,9*0,9</t>
  </si>
  <si>
    <t>29</t>
  </si>
  <si>
    <t>783317101</t>
  </si>
  <si>
    <t>Krycí nátěr (email) zámečnických konstrukcí jednonásobný syntetický standardní</t>
  </si>
  <si>
    <t>788961395</t>
  </si>
  <si>
    <t>02 - Šikmá zdvihací plošina pro zásobování</t>
  </si>
  <si>
    <t>111211201</t>
  </si>
  <si>
    <t>Odstranění křovin a stromů s odstraněním kořenů ručně průměru kmene do 100 mm jakékoliv plochy v rovině nebo ve svahu o sklonu přes 1:5</t>
  </si>
  <si>
    <t>-169530158</t>
  </si>
  <si>
    <t xml:space="preserve">" výmera prevzata z TZ"                   131,0</t>
  </si>
  <si>
    <t>122451301</t>
  </si>
  <si>
    <t>Odkopávky a prokopávky nezapažené strojně v omezeném prostoru v hornině třídy těžitelnosti II skupiny 5 do 20 m3</t>
  </si>
  <si>
    <t>-1325002616</t>
  </si>
  <si>
    <t xml:space="preserve">"odkopávky celkem-výměra převzata z TZ"     25,39</t>
  </si>
  <si>
    <t xml:space="preserve">"60% z celkového objemu"   25,39*0,60</t>
  </si>
  <si>
    <t>122551301</t>
  </si>
  <si>
    <t>Odkopávky a prokopávky nezapažené strojně v omezeném prostoru v hornině třídy těžitelnosti III skupiny 6 do 20 m3</t>
  </si>
  <si>
    <t>-2129215038</t>
  </si>
  <si>
    <t xml:space="preserve">"40% z celkového objemu"   25,39*0,40</t>
  </si>
  <si>
    <t>133451101</t>
  </si>
  <si>
    <t>Hloubení nezapažených šachet strojně v hornině třídy těžitelnosti II skupiny 5 do 20 m3</t>
  </si>
  <si>
    <t>508335399</t>
  </si>
  <si>
    <t>"výkop patek šikmé plošiny-celkem"</t>
  </si>
  <si>
    <t>(0,6*0,6*1,25*2 )+(0,6*0,6*1,40*4 )+(0,8*0,6*1,40*1 )+(0,6*0,6*1,3*1)</t>
  </si>
  <si>
    <t xml:space="preserve">"60% z celkového objemu"  4,056*0,6</t>
  </si>
  <si>
    <t>133551101</t>
  </si>
  <si>
    <t>Hloubení nezapažených šachet strojně v hornině třídy těžitelnosti III skupiny 6 do 20 m3</t>
  </si>
  <si>
    <t>2003142481</t>
  </si>
  <si>
    <t xml:space="preserve">"40% z celkového objemu"  4,056*0,40</t>
  </si>
  <si>
    <t>162301501</t>
  </si>
  <si>
    <t>Vodorovné přemístění smýcených křovin do průměru kmene 100 mm na vzdálenost do 5 000 m</t>
  </si>
  <si>
    <t>-2021718875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</si>
  <si>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</si>
  <si>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</si>
  <si>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-1350332203</t>
  </si>
  <si>
    <t xml:space="preserve">"60% z celkového objemu výkopu patek"   25,39*0,60</t>
  </si>
  <si>
    <t xml:space="preserve">"60% z celkového objemu odkopávek"   25,39*0,60</t>
  </si>
  <si>
    <t>Mezisoučet</t>
  </si>
  <si>
    <t xml:space="preserve">"odpočet - násypy"      -12,80 </t>
  </si>
  <si>
    <t>162751157</t>
  </si>
  <si>
    <t>Vodorovné přemístění výkopku nebo sypaniny po suchu na obvyklém dopravním prostředku, bez naložení výkopku, avšak se složením bez rozhrnutí z horniny třídy těžitelnosti III na vzdálenost skupiny 6 a 7 na vzdálenost přes 9 000 do 10 000 m</t>
  </si>
  <si>
    <t>2050680957</t>
  </si>
  <si>
    <t xml:space="preserve">"40% z celkového objemu výkopu patek"  4,056*0,40</t>
  </si>
  <si>
    <t xml:space="preserve">"40% z celkového objemu odkopávek"   25,39*0,40</t>
  </si>
  <si>
    <t>171151112</t>
  </si>
  <si>
    <t>Uložení sypanin do násypů s rozprostřením sypaniny ve vrstvách a s hrubým urovnáním zhutněných z hornin nesoudržných kamenitých</t>
  </si>
  <si>
    <t>36117833</t>
  </si>
  <si>
    <t xml:space="preserve">"výměra převzata z TZ"     12,80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</si>
  <si>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</si>
  <si>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</si>
  <si>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191146757</t>
  </si>
  <si>
    <t>"úprava terénu kolem plošiny"</t>
  </si>
  <si>
    <t>"plocha celkem " 62,0+19,0</t>
  </si>
  <si>
    <t xml:space="preserve"> "odpočet svahy"   - (3,0+18,0+2,0)</t>
  </si>
  <si>
    <t>181111122</t>
  </si>
  <si>
    <t>Plošná úprava terénu v zemině tř. 1 až 4 s urovnáním povrchu bez doplnění ornice souvislé plochy do 500 m2 při nerovnostech terénu přes 100 do 150 mm na svahu přes 1:5 do 1:2</t>
  </si>
  <si>
    <t>-140569057</t>
  </si>
  <si>
    <t xml:space="preserve"> " svahy"   3,0+18,0+2,0</t>
  </si>
  <si>
    <t>273321411</t>
  </si>
  <si>
    <t>Základy z betonu železového (bez výztuže) desky z betonu bez zvláštních nároků na prostředí tř. C 20/25</t>
  </si>
  <si>
    <t>-440771927</t>
  </si>
  <si>
    <t>18,30*0,20</t>
  </si>
  <si>
    <t>273351121</t>
  </si>
  <si>
    <t>Bednění základů desek zřízení</t>
  </si>
  <si>
    <t>1759266674</t>
  </si>
  <si>
    <t>2,25*0,20+2*0,20+2,8*0,2*2+4,52*0,2*2+6,16*0,2</t>
  </si>
  <si>
    <t>273351122</t>
  </si>
  <si>
    <t>Bednění základů desek odstranění</t>
  </si>
  <si>
    <t>-1011248477</t>
  </si>
  <si>
    <t>273362021</t>
  </si>
  <si>
    <t>Výztuž základů desek ze svařovaných sítí z drátů typu KARI</t>
  </si>
  <si>
    <t>1204046379</t>
  </si>
  <si>
    <t>22,30*2*5,4 "kg/m2" *0,001</t>
  </si>
  <si>
    <t>274361821</t>
  </si>
  <si>
    <t>Výztuž základů pasů z betonářské oceli 10 505 (R) nebo BSt 500</t>
  </si>
  <si>
    <t>844140910</t>
  </si>
  <si>
    <t xml:space="preserve">" výmera prevzata z výkresu F.2.2 TU6"  (30,4+62,7) "kg" *0,001</t>
  </si>
  <si>
    <t>275321411</t>
  </si>
  <si>
    <t>Základy z betonu železového (bez výztuže) patky z betonu bez zvláštních nároků na prostředí tř. C 20/25</t>
  </si>
  <si>
    <t>1907783296</t>
  </si>
  <si>
    <t>"základové patky sloupku plošiny"</t>
  </si>
  <si>
    <t>0,6*0,6*1,20*7+0,8*0,6*1,20*1</t>
  </si>
  <si>
    <t>"ochranné patky proti korozi - prum.výška patky 0,40m "</t>
  </si>
  <si>
    <t>(0,32*0,28)-(0,12*0,08)*0,40+(0,48*0,28)-(0,24*0,08)*0,40*1</t>
  </si>
  <si>
    <t>275351121</t>
  </si>
  <si>
    <t>Bednění základů patek zřízení</t>
  </si>
  <si>
    <t>569421409</t>
  </si>
  <si>
    <t>0,6*1,2*4*7+0,8*1,20*2*1+0,6*1,2*2*1</t>
  </si>
  <si>
    <t>(0,32*0,28*7+0,48*0,28*1)*0,40</t>
  </si>
  <si>
    <t>275351122</t>
  </si>
  <si>
    <t>Bednění základů patek odstranění</t>
  </si>
  <si>
    <t>-28609497</t>
  </si>
  <si>
    <t>279321346</t>
  </si>
  <si>
    <t xml:space="preserve">Základové zdi z betonu železového (bez výztuže)  bez zvláštních nároků na prostředí tř. C 20/25</t>
  </si>
  <si>
    <t>-2127794946</t>
  </si>
  <si>
    <t>2,25*1,24*0,25+2,8*(1,24+0,47)*0,5*0,25+4,52*(0,47+0,62)*0,5*0,25+6,20*(0,64+0,4)*0,5*0,25</t>
  </si>
  <si>
    <t>279351121</t>
  </si>
  <si>
    <t>Bednění základových zdí rovné oboustranné za každou stranu zřízení</t>
  </si>
  <si>
    <t>208909915</t>
  </si>
  <si>
    <t>279351122</t>
  </si>
  <si>
    <t>Bednění základových zdí rovné oboustranné za každou stranu odstranění</t>
  </si>
  <si>
    <t>-135722096</t>
  </si>
  <si>
    <t>279362021</t>
  </si>
  <si>
    <t xml:space="preserve">Výztuž základových zdí nosných  svislých nebo odkloněných od svislice, rovinných nebo oblých, deskových nebo žebrových, včetně výztuže jejich žeber ze svařovaných sítí z drátů typu KARI</t>
  </si>
  <si>
    <t>-498418332</t>
  </si>
  <si>
    <t>(2,25*1,24*+2,8*(1,24+0,47)*0,5+4,52*(0,47+0,62)*0,5+6,20*(0,64+0,4)*0,5)*2*5,4 "kg/m2"*0,001</t>
  </si>
  <si>
    <t>998012022</t>
  </si>
  <si>
    <t xml:space="preserve">Přesun hmot pro budovy občanské výstavby, bydlení, výrobu a služby  s nosnou svislou konstrukcí monolitickou betonovou tyčovou nebo plošnou s jakýkoliv obvodovým pláštěm kromě vyzdívaného vodorovná dopravní vzdálenost do 100 m pro budovy výšky přes 6 do 12 m</t>
  </si>
  <si>
    <t>1754046292</t>
  </si>
  <si>
    <t xml:space="preserve">7672  R1</t>
  </si>
  <si>
    <t>Montáž a dodávka podlahového roštu, nosný pás 30x2, typ oka 3020, provedení S2, lisovaný,žárově zinkovaný</t>
  </si>
  <si>
    <t>-1049302667</t>
  </si>
  <si>
    <t xml:space="preserve">"Výměra převzata z výkresu F.2.2. TU 6"   18,30</t>
  </si>
  <si>
    <t xml:space="preserve">7672  R2</t>
  </si>
  <si>
    <t xml:space="preserve">Montáž a dodávka podpěrné kce podlahových roštů, ocel. profil U80, vč.kotvení, povrch.úprava-žárové zinkování  </t>
  </si>
  <si>
    <t>-169962358</t>
  </si>
  <si>
    <t xml:space="preserve">"Výměra převzata z výkresu F.2.2. TU 6"  269,6</t>
  </si>
  <si>
    <t xml:space="preserve">7672  R3</t>
  </si>
  <si>
    <t xml:space="preserve">Montáž a dodávka nosné konstrukce šikmé zdvihací  plošiny, ocel S 235 JR,povrch.úprava- žárové zinkování (podrobná specifikace -výkres F.2.2 TU6)</t>
  </si>
  <si>
    <t>233143762</t>
  </si>
  <si>
    <t xml:space="preserve">"Výměra převzata z výkresu F.2.2. TU 6"  </t>
  </si>
  <si>
    <t xml:space="preserve">"JA 120x80x5 mm"     632,5</t>
  </si>
  <si>
    <t xml:space="preserve">"JA 100x80x5 mm"    583,8</t>
  </si>
  <si>
    <t xml:space="preserve">"PL 120x80x5 mm-VÍČKO"   3,6</t>
  </si>
  <si>
    <t xml:space="preserve">767     R4</t>
  </si>
  <si>
    <t>Montáž a dodávka šikmé zdvihací plošiny pro zásobování, nosnost ≥ 200 kg, užitné půdorysné rozměry plošiny- 800 x 1000 mm</t>
  </si>
  <si>
    <t>-633255234</t>
  </si>
  <si>
    <t>998767102</t>
  </si>
  <si>
    <t xml:space="preserve">Přesun hmot pro zámečnické konstrukce  stanovený z hmotnosti přesunovaného materiálu vodorovná dopravní vzdálenost do 50 m v objektech výšky přes 6 do 12 m</t>
  </si>
  <si>
    <t>1295102766</t>
  </si>
  <si>
    <t>30</t>
  </si>
  <si>
    <t xml:space="preserve">7833     R5</t>
  </si>
  <si>
    <t xml:space="preserve">Ochrana ocelových konstrukcí-protikorozní sytémový nátěr  na ocel do venkovního prostřed SIKACOR EG - SYSTÉM,  vč. přípravy</t>
  </si>
  <si>
    <t>1973889987</t>
  </si>
  <si>
    <t xml:space="preserve">"podzemní část sloupků hrazení až do výšky 50 mm nad upravený terén" </t>
  </si>
  <si>
    <t>(78+4)* 1,05*(2*3.14*(0,076/2))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</si>
</sst>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19022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HRÁDKU HLAVNÍ BUDOVA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Varnsdorf č.p.1726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20. 1. 2020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V a M s. r. o. Liberec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Ing.Dana Polcarová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Oprava chodníku ke 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'01 - Oprava chodníku ke v...'!P128</f>
        <v>0</v>
      </c>
      <c r="AV95" s="129">
        <f>'01 - Oprava chodníku ke v...'!J33</f>
        <v>0</v>
      </c>
      <c r="AW95" s="129">
        <f>'01 - Oprava chodníku ke v...'!J34</f>
        <v>0</v>
      </c>
      <c r="AX95" s="129">
        <f>'01 - Oprava chodníku ke v...'!J35</f>
        <v>0</v>
      </c>
      <c r="AY95" s="129">
        <f>'01 - Oprava chodníku ke v...'!J36</f>
        <v>0</v>
      </c>
      <c r="AZ95" s="129">
        <f>'01 - Oprava chodníku ke v...'!F33</f>
        <v>0</v>
      </c>
      <c r="BA95" s="129">
        <f>'01 - Oprava chodníku ke v...'!F34</f>
        <v>0</v>
      </c>
      <c r="BB95" s="129">
        <f>'01 - Oprava chodníku ke v...'!F35</f>
        <v>0</v>
      </c>
      <c r="BC95" s="129">
        <f>'01 - Oprava chodníku ke v...'!F36</f>
        <v>0</v>
      </c>
      <c r="BD95" s="131">
        <f>'01 - Oprava chodníku ke v...'!F37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16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90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Šikmá zdvihací ploši...'!J30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33">
        <v>0</v>
      </c>
      <c r="AT96" s="134">
        <f>ROUND(SUM(AV96:AW96),2)</f>
        <v>0</v>
      </c>
      <c r="AU96" s="135">
        <f>'02 - Šikmá zdvihací ploši...'!P123</f>
        <v>0</v>
      </c>
      <c r="AV96" s="134">
        <f>'02 - Šikmá zdvihací ploši...'!J33</f>
        <v>0</v>
      </c>
      <c r="AW96" s="134">
        <f>'02 - Šikmá zdvihací ploši...'!J34</f>
        <v>0</v>
      </c>
      <c r="AX96" s="134">
        <f>'02 - Šikmá zdvihací ploši...'!J35</f>
        <v>0</v>
      </c>
      <c r="AY96" s="134">
        <f>'02 - Šikmá zdvihací ploši...'!J36</f>
        <v>0</v>
      </c>
      <c r="AZ96" s="134">
        <f>'02 - Šikmá zdvihací ploši...'!F33</f>
        <v>0</v>
      </c>
      <c r="BA96" s="134">
        <f>'02 - Šikmá zdvihací ploši...'!F34</f>
        <v>0</v>
      </c>
      <c r="BB96" s="134">
        <f>'02 - Šikmá zdvihací ploši...'!F35</f>
        <v>0</v>
      </c>
      <c r="BC96" s="134">
        <f>'02 - Šikmá zdvihací ploši...'!F36</f>
        <v>0</v>
      </c>
      <c r="BD96" s="136">
        <f>'02 - Šikmá zdvihací ploši...'!F37</f>
        <v>0</v>
      </c>
      <c r="BE96" s="7"/>
      <c r="BT96" s="132" t="s">
        <v>86</v>
      </c>
      <c r="BV96" s="132" t="s">
        <v>80</v>
      </c>
      <c r="BW96" s="132" t="s">
        <v>91</v>
      </c>
      <c r="BX96" s="132" t="s">
        <v>5</v>
      </c>
      <c r="CL96" s="132" t="s">
        <v>1</v>
      </c>
      <c r="CM96" s="132" t="s">
        <v>88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akVBG3ochfL+vB+LcdDWfBItC4zr5C2zva05PbFpf5DMBOjdNoqb1cnVz39RUGKen1FAntFMVrLu/M8HR3gz2A==" hashValue="9kxPxSg8oqBYGrMgZmFQpKfCG/tgqBB4LjD+ryVGFcnuT9zY/c+1lCM+pzTDjUUYi5AlXzv/mnRUFP4kEfxB6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Oprava chodníku ke v...'!C2" display="/"/>
    <hyperlink ref="A96" location="'02 - Šikmá zdvihací ploš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REKONSTRUKCE HRÁDKU HLAVNÍ BUDOVA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94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27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32</v>
      </c>
      <c r="F21" s="39"/>
      <c r="G21" s="39"/>
      <c r="H21" s="39"/>
      <c r="I21" s="148" t="s">
        <v>27</v>
      </c>
      <c r="J21" s="147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27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ROUND((SUM(BE128:BE200)),  2)</f>
        <v>0</v>
      </c>
      <c r="G33" s="39"/>
      <c r="H33" s="39"/>
      <c r="I33" s="163">
        <v>0.20999999999999999</v>
      </c>
      <c r="J33" s="162">
        <f>ROUND(((SUM(BE128:BE200))*I33),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ROUND((SUM(BF128:BF200)),  2)</f>
        <v>0</v>
      </c>
      <c r="G34" s="39"/>
      <c r="H34" s="39"/>
      <c r="I34" s="163">
        <v>0.14999999999999999</v>
      </c>
      <c r="J34" s="162">
        <f>ROUND(((SUM(BF128:BF200))*I34),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ROUND((SUM(BG128:BG200)),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ROUND((SUM(BH128:BH200)),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ROUND((SUM(BI128:BI200)),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REKONSTRUKCE HRÁDKU HLAVNÍ BUDOVA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Oprava chodníku ke vchodu do 2.P.P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Varnsdorf č.p.1726</v>
      </c>
      <c r="G89" s="41"/>
      <c r="H89" s="41"/>
      <c r="I89" s="148" t="s">
        <v>22</v>
      </c>
      <c r="J89" s="80" t="str">
        <f>IF(J12="","",J12)</f>
        <v>20. 1. 2020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30</v>
      </c>
      <c r="J91" s="37" t="str">
        <f>E21</f>
        <v>V a M s. r. o. Liberec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Ing.Dana Polcarová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96</v>
      </c>
      <c r="D94" s="190"/>
      <c r="E94" s="190"/>
      <c r="F94" s="190"/>
      <c r="G94" s="190"/>
      <c r="H94" s="190"/>
      <c r="I94" s="191"/>
      <c r="J94" s="192" t="s">
        <v>97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98</v>
      </c>
      <c r="D96" s="41"/>
      <c r="E96" s="41"/>
      <c r="F96" s="41"/>
      <c r="G96" s="41"/>
      <c r="H96" s="41"/>
      <c r="I96" s="145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94"/>
      <c r="C97" s="195"/>
      <c r="D97" s="196" t="s">
        <v>100</v>
      </c>
      <c r="E97" s="197"/>
      <c r="F97" s="197"/>
      <c r="G97" s="197"/>
      <c r="H97" s="197"/>
      <c r="I97" s="198"/>
      <c r="J97" s="199">
        <f>J129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101</v>
      </c>
      <c r="E98" s="204"/>
      <c r="F98" s="204"/>
      <c r="G98" s="204"/>
      <c r="H98" s="204"/>
      <c r="I98" s="205"/>
      <c r="J98" s="206">
        <f>J130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102</v>
      </c>
      <c r="E99" s="204"/>
      <c r="F99" s="204"/>
      <c r="G99" s="204"/>
      <c r="H99" s="204"/>
      <c r="I99" s="205"/>
      <c r="J99" s="206">
        <f>J137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103</v>
      </c>
      <c r="E100" s="204"/>
      <c r="F100" s="204"/>
      <c r="G100" s="204"/>
      <c r="H100" s="204"/>
      <c r="I100" s="205"/>
      <c r="J100" s="206">
        <f>J140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1"/>
      <c r="C101" s="202"/>
      <c r="D101" s="203" t="s">
        <v>104</v>
      </c>
      <c r="E101" s="204"/>
      <c r="F101" s="204"/>
      <c r="G101" s="204"/>
      <c r="H101" s="204"/>
      <c r="I101" s="205"/>
      <c r="J101" s="206">
        <f>J147</f>
        <v>0</v>
      </c>
      <c r="K101" s="20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1"/>
      <c r="C102" s="202"/>
      <c r="D102" s="203" t="s">
        <v>105</v>
      </c>
      <c r="E102" s="204"/>
      <c r="F102" s="204"/>
      <c r="G102" s="204"/>
      <c r="H102" s="204"/>
      <c r="I102" s="205"/>
      <c r="J102" s="206">
        <f>J161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106</v>
      </c>
      <c r="E103" s="204"/>
      <c r="F103" s="204"/>
      <c r="G103" s="204"/>
      <c r="H103" s="204"/>
      <c r="I103" s="205"/>
      <c r="J103" s="206">
        <f>J165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1"/>
      <c r="C104" s="202"/>
      <c r="D104" s="203" t="s">
        <v>107</v>
      </c>
      <c r="E104" s="204"/>
      <c r="F104" s="204"/>
      <c r="G104" s="204"/>
      <c r="H104" s="204"/>
      <c r="I104" s="205"/>
      <c r="J104" s="206">
        <f>J178</f>
        <v>0</v>
      </c>
      <c r="K104" s="20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1"/>
      <c r="C105" s="202"/>
      <c r="D105" s="203" t="s">
        <v>108</v>
      </c>
      <c r="E105" s="204"/>
      <c r="F105" s="204"/>
      <c r="G105" s="204"/>
      <c r="H105" s="204"/>
      <c r="I105" s="205"/>
      <c r="J105" s="206">
        <f>J186</f>
        <v>0</v>
      </c>
      <c r="K105" s="20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4"/>
      <c r="C106" s="195"/>
      <c r="D106" s="196" t="s">
        <v>109</v>
      </c>
      <c r="E106" s="197"/>
      <c r="F106" s="197"/>
      <c r="G106" s="197"/>
      <c r="H106" s="197"/>
      <c r="I106" s="198"/>
      <c r="J106" s="199">
        <f>J188</f>
        <v>0</v>
      </c>
      <c r="K106" s="195"/>
      <c r="L106" s="20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1"/>
      <c r="C107" s="202"/>
      <c r="D107" s="203" t="s">
        <v>110</v>
      </c>
      <c r="E107" s="204"/>
      <c r="F107" s="204"/>
      <c r="G107" s="204"/>
      <c r="H107" s="204"/>
      <c r="I107" s="205"/>
      <c r="J107" s="206">
        <f>J189</f>
        <v>0</v>
      </c>
      <c r="K107" s="20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1"/>
      <c r="C108" s="202"/>
      <c r="D108" s="203" t="s">
        <v>111</v>
      </c>
      <c r="E108" s="204"/>
      <c r="F108" s="204"/>
      <c r="G108" s="204"/>
      <c r="H108" s="204"/>
      <c r="I108" s="205"/>
      <c r="J108" s="206">
        <f>J197</f>
        <v>0</v>
      </c>
      <c r="K108" s="20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14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184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187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112</v>
      </c>
      <c r="D115" s="41"/>
      <c r="E115" s="41"/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14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8" t="str">
        <f>E7</f>
        <v>REKONSTRUKCE HRÁDKU HLAVNÍ BUDOVA</v>
      </c>
      <c r="F118" s="33"/>
      <c r="G118" s="33"/>
      <c r="H118" s="33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93</v>
      </c>
      <c r="D119" s="41"/>
      <c r="E119" s="41"/>
      <c r="F119" s="41"/>
      <c r="G119" s="41"/>
      <c r="H119" s="41"/>
      <c r="I119" s="14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01 - Oprava chodníku ke vchodu do 2.P.P</v>
      </c>
      <c r="F120" s="41"/>
      <c r="G120" s="41"/>
      <c r="H120" s="41"/>
      <c r="I120" s="14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Varnsdorf č.p.1726</v>
      </c>
      <c r="G122" s="41"/>
      <c r="H122" s="41"/>
      <c r="I122" s="148" t="s">
        <v>22</v>
      </c>
      <c r="J122" s="80" t="str">
        <f>IF(J12="","",J12)</f>
        <v>20. 1. 2020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4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 xml:space="preserve"> </v>
      </c>
      <c r="G124" s="41"/>
      <c r="H124" s="41"/>
      <c r="I124" s="148" t="s">
        <v>30</v>
      </c>
      <c r="J124" s="37" t="str">
        <f>E21</f>
        <v>V a M s. r. o. Liberec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148" t="s">
        <v>35</v>
      </c>
      <c r="J125" s="37" t="str">
        <f>E24</f>
        <v>Ing.Dana Polcarová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14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8"/>
      <c r="B127" s="209"/>
      <c r="C127" s="210" t="s">
        <v>113</v>
      </c>
      <c r="D127" s="211" t="s">
        <v>63</v>
      </c>
      <c r="E127" s="211" t="s">
        <v>59</v>
      </c>
      <c r="F127" s="211" t="s">
        <v>60</v>
      </c>
      <c r="G127" s="211" t="s">
        <v>114</v>
      </c>
      <c r="H127" s="211" t="s">
        <v>115</v>
      </c>
      <c r="I127" s="212" t="s">
        <v>116</v>
      </c>
      <c r="J127" s="213" t="s">
        <v>97</v>
      </c>
      <c r="K127" s="214" t="s">
        <v>117</v>
      </c>
      <c r="L127" s="215"/>
      <c r="M127" s="101" t="s">
        <v>1</v>
      </c>
      <c r="N127" s="102" t="s">
        <v>42</v>
      </c>
      <c r="O127" s="102" t="s">
        <v>118</v>
      </c>
      <c r="P127" s="102" t="s">
        <v>119</v>
      </c>
      <c r="Q127" s="102" t="s">
        <v>120</v>
      </c>
      <c r="R127" s="102" t="s">
        <v>121</v>
      </c>
      <c r="S127" s="102" t="s">
        <v>122</v>
      </c>
      <c r="T127" s="103" t="s">
        <v>123</v>
      </c>
      <c r="U127" s="208"/>
      <c r="V127" s="208"/>
      <c r="W127" s="208"/>
      <c r="X127" s="208"/>
      <c r="Y127" s="208"/>
      <c r="Z127" s="208"/>
      <c r="AA127" s="208"/>
      <c r="AB127" s="208"/>
      <c r="AC127" s="208"/>
      <c r="AD127" s="208"/>
      <c r="AE127" s="208"/>
    </row>
    <row r="128" s="2" customFormat="1" ht="22.8" customHeight="1">
      <c r="A128" s="39"/>
      <c r="B128" s="40"/>
      <c r="C128" s="108" t="s">
        <v>124</v>
      </c>
      <c r="D128" s="41"/>
      <c r="E128" s="41"/>
      <c r="F128" s="41"/>
      <c r="G128" s="41"/>
      <c r="H128" s="41"/>
      <c r="I128" s="145"/>
      <c r="J128" s="216">
        <f>BK128</f>
        <v>0</v>
      </c>
      <c r="K128" s="41"/>
      <c r="L128" s="45"/>
      <c r="M128" s="104"/>
      <c r="N128" s="217"/>
      <c r="O128" s="105"/>
      <c r="P128" s="218">
        <f>P129+P188</f>
        <v>0</v>
      </c>
      <c r="Q128" s="105"/>
      <c r="R128" s="218">
        <f>R129+R188</f>
        <v>6.4256347999999992</v>
      </c>
      <c r="S128" s="105"/>
      <c r="T128" s="219">
        <f>T129+T188</f>
        <v>5.1406000000000001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77</v>
      </c>
      <c r="AU128" s="18" t="s">
        <v>99</v>
      </c>
      <c r="BK128" s="220">
        <f>BK129+BK188</f>
        <v>0</v>
      </c>
    </row>
    <row r="129" s="12" customFormat="1" ht="25.92" customHeight="1">
      <c r="A129" s="12"/>
      <c r="B129" s="221"/>
      <c r="C129" s="222"/>
      <c r="D129" s="223" t="s">
        <v>77</v>
      </c>
      <c r="E129" s="224" t="s">
        <v>125</v>
      </c>
      <c r="F129" s="224" t="s">
        <v>126</v>
      </c>
      <c r="G129" s="222"/>
      <c r="H129" s="222"/>
      <c r="I129" s="225"/>
      <c r="J129" s="226">
        <f>BK129</f>
        <v>0</v>
      </c>
      <c r="K129" s="222"/>
      <c r="L129" s="227"/>
      <c r="M129" s="228"/>
      <c r="N129" s="229"/>
      <c r="O129" s="229"/>
      <c r="P129" s="230">
        <f>P130+P137+P140+P147+P161+P165+P178+P186</f>
        <v>0</v>
      </c>
      <c r="Q129" s="229"/>
      <c r="R129" s="230">
        <f>R130+R137+R140+R147+R161+R165+R178+R186</f>
        <v>6.2014321999999993</v>
      </c>
      <c r="S129" s="229"/>
      <c r="T129" s="231">
        <f>T130+T137+T140+T147+T161+T165+T178+T186</f>
        <v>5.1406000000000001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2" t="s">
        <v>86</v>
      </c>
      <c r="AT129" s="233" t="s">
        <v>77</v>
      </c>
      <c r="AU129" s="233" t="s">
        <v>78</v>
      </c>
      <c r="AY129" s="232" t="s">
        <v>127</v>
      </c>
      <c r="BK129" s="234">
        <f>BK130+BK137+BK140+BK147+BK161+BK165+BK178+BK186</f>
        <v>0</v>
      </c>
    </row>
    <row r="130" s="12" customFormat="1" ht="22.8" customHeight="1">
      <c r="A130" s="12"/>
      <c r="B130" s="221"/>
      <c r="C130" s="222"/>
      <c r="D130" s="223" t="s">
        <v>77</v>
      </c>
      <c r="E130" s="235" t="s">
        <v>86</v>
      </c>
      <c r="F130" s="235" t="s">
        <v>128</v>
      </c>
      <c r="G130" s="222"/>
      <c r="H130" s="222"/>
      <c r="I130" s="225"/>
      <c r="J130" s="236">
        <f>BK130</f>
        <v>0</v>
      </c>
      <c r="K130" s="222"/>
      <c r="L130" s="227"/>
      <c r="M130" s="228"/>
      <c r="N130" s="229"/>
      <c r="O130" s="229"/>
      <c r="P130" s="230">
        <f>SUM(P131:P136)</f>
        <v>0</v>
      </c>
      <c r="Q130" s="229"/>
      <c r="R130" s="230">
        <f>SUM(R131:R136)</f>
        <v>0</v>
      </c>
      <c r="S130" s="229"/>
      <c r="T130" s="231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2" t="s">
        <v>86</v>
      </c>
      <c r="AT130" s="233" t="s">
        <v>77</v>
      </c>
      <c r="AU130" s="233" t="s">
        <v>86</v>
      </c>
      <c r="AY130" s="232" t="s">
        <v>127</v>
      </c>
      <c r="BK130" s="234">
        <f>SUM(BK131:BK136)</f>
        <v>0</v>
      </c>
    </row>
    <row r="131" s="2" customFormat="1" ht="44.25" customHeight="1">
      <c r="A131" s="39"/>
      <c r="B131" s="40"/>
      <c r="C131" s="237" t="s">
        <v>86</v>
      </c>
      <c r="D131" s="237" t="s">
        <v>129</v>
      </c>
      <c r="E131" s="238" t="s">
        <v>130</v>
      </c>
      <c r="F131" s="239" t="s">
        <v>131</v>
      </c>
      <c r="G131" s="240" t="s">
        <v>132</v>
      </c>
      <c r="H131" s="241">
        <v>28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43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133</v>
      </c>
      <c r="AT131" s="249" t="s">
        <v>129</v>
      </c>
      <c r="AU131" s="249" t="s">
        <v>88</v>
      </c>
      <c r="AY131" s="18" t="s">
        <v>127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133</v>
      </c>
      <c r="BM131" s="249" t="s">
        <v>134</v>
      </c>
    </row>
    <row r="132" s="13" customFormat="1">
      <c r="A132" s="13"/>
      <c r="B132" s="251"/>
      <c r="C132" s="252"/>
      <c r="D132" s="253" t="s">
        <v>135</v>
      </c>
      <c r="E132" s="254" t="s">
        <v>1</v>
      </c>
      <c r="F132" s="255" t="s">
        <v>136</v>
      </c>
      <c r="G132" s="252"/>
      <c r="H132" s="256">
        <v>28</v>
      </c>
      <c r="I132" s="257"/>
      <c r="J132" s="252"/>
      <c r="K132" s="252"/>
      <c r="L132" s="258"/>
      <c r="M132" s="259"/>
      <c r="N132" s="260"/>
      <c r="O132" s="260"/>
      <c r="P132" s="260"/>
      <c r="Q132" s="260"/>
      <c r="R132" s="260"/>
      <c r="S132" s="260"/>
      <c r="T132" s="26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2" t="s">
        <v>135</v>
      </c>
      <c r="AU132" s="262" t="s">
        <v>88</v>
      </c>
      <c r="AV132" s="13" t="s">
        <v>88</v>
      </c>
      <c r="AW132" s="13" t="s">
        <v>34</v>
      </c>
      <c r="AX132" s="13" t="s">
        <v>86</v>
      </c>
      <c r="AY132" s="262" t="s">
        <v>127</v>
      </c>
    </row>
    <row r="133" s="2" customFormat="1" ht="21.75" customHeight="1">
      <c r="A133" s="39"/>
      <c r="B133" s="40"/>
      <c r="C133" s="237" t="s">
        <v>88</v>
      </c>
      <c r="D133" s="237" t="s">
        <v>129</v>
      </c>
      <c r="E133" s="238" t="s">
        <v>137</v>
      </c>
      <c r="F133" s="239" t="s">
        <v>138</v>
      </c>
      <c r="G133" s="240" t="s">
        <v>132</v>
      </c>
      <c r="H133" s="241">
        <v>15.1</v>
      </c>
      <c r="I133" s="242"/>
      <c r="J133" s="243">
        <f>ROUND(I133*H133,2)</f>
        <v>0</v>
      </c>
      <c r="K133" s="244"/>
      <c r="L133" s="45"/>
      <c r="M133" s="245" t="s">
        <v>1</v>
      </c>
      <c r="N133" s="246" t="s">
        <v>43</v>
      </c>
      <c r="O133" s="92"/>
      <c r="P133" s="247">
        <f>O133*H133</f>
        <v>0</v>
      </c>
      <c r="Q133" s="247">
        <v>0</v>
      </c>
      <c r="R133" s="247">
        <f>Q133*H133</f>
        <v>0</v>
      </c>
      <c r="S133" s="247">
        <v>0</v>
      </c>
      <c r="T133" s="24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9" t="s">
        <v>133</v>
      </c>
      <c r="AT133" s="249" t="s">
        <v>129</v>
      </c>
      <c r="AU133" s="249" t="s">
        <v>88</v>
      </c>
      <c r="AY133" s="18" t="s">
        <v>127</v>
      </c>
      <c r="BE133" s="250">
        <f>IF(N133="základní",J133,0)</f>
        <v>0</v>
      </c>
      <c r="BF133" s="250">
        <f>IF(N133="snížená",J133,0)</f>
        <v>0</v>
      </c>
      <c r="BG133" s="250">
        <f>IF(N133="zákl. přenesená",J133,0)</f>
        <v>0</v>
      </c>
      <c r="BH133" s="250">
        <f>IF(N133="sníž. přenesená",J133,0)</f>
        <v>0</v>
      </c>
      <c r="BI133" s="250">
        <f>IF(N133="nulová",J133,0)</f>
        <v>0</v>
      </c>
      <c r="BJ133" s="18" t="s">
        <v>86</v>
      </c>
      <c r="BK133" s="250">
        <f>ROUND(I133*H133,2)</f>
        <v>0</v>
      </c>
      <c r="BL133" s="18" t="s">
        <v>133</v>
      </c>
      <c r="BM133" s="249" t="s">
        <v>139</v>
      </c>
    </row>
    <row r="134" s="13" customFormat="1">
      <c r="A134" s="13"/>
      <c r="B134" s="251"/>
      <c r="C134" s="252"/>
      <c r="D134" s="253" t="s">
        <v>135</v>
      </c>
      <c r="E134" s="254" t="s">
        <v>1</v>
      </c>
      <c r="F134" s="255" t="s">
        <v>140</v>
      </c>
      <c r="G134" s="252"/>
      <c r="H134" s="256">
        <v>6</v>
      </c>
      <c r="I134" s="257"/>
      <c r="J134" s="252"/>
      <c r="K134" s="252"/>
      <c r="L134" s="258"/>
      <c r="M134" s="259"/>
      <c r="N134" s="260"/>
      <c r="O134" s="260"/>
      <c r="P134" s="260"/>
      <c r="Q134" s="260"/>
      <c r="R134" s="260"/>
      <c r="S134" s="260"/>
      <c r="T134" s="26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2" t="s">
        <v>135</v>
      </c>
      <c r="AU134" s="262" t="s">
        <v>88</v>
      </c>
      <c r="AV134" s="13" t="s">
        <v>88</v>
      </c>
      <c r="AW134" s="13" t="s">
        <v>34</v>
      </c>
      <c r="AX134" s="13" t="s">
        <v>78</v>
      </c>
      <c r="AY134" s="262" t="s">
        <v>127</v>
      </c>
    </row>
    <row r="135" s="13" customFormat="1">
      <c r="A135" s="13"/>
      <c r="B135" s="251"/>
      <c r="C135" s="252"/>
      <c r="D135" s="253" t="s">
        <v>135</v>
      </c>
      <c r="E135" s="254" t="s">
        <v>1</v>
      </c>
      <c r="F135" s="255" t="s">
        <v>141</v>
      </c>
      <c r="G135" s="252"/>
      <c r="H135" s="256">
        <v>9.0999999999999996</v>
      </c>
      <c r="I135" s="257"/>
      <c r="J135" s="252"/>
      <c r="K135" s="252"/>
      <c r="L135" s="258"/>
      <c r="M135" s="259"/>
      <c r="N135" s="260"/>
      <c r="O135" s="260"/>
      <c r="P135" s="260"/>
      <c r="Q135" s="260"/>
      <c r="R135" s="260"/>
      <c r="S135" s="260"/>
      <c r="T135" s="26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2" t="s">
        <v>135</v>
      </c>
      <c r="AU135" s="262" t="s">
        <v>88</v>
      </c>
      <c r="AV135" s="13" t="s">
        <v>88</v>
      </c>
      <c r="AW135" s="13" t="s">
        <v>34</v>
      </c>
      <c r="AX135" s="13" t="s">
        <v>78</v>
      </c>
      <c r="AY135" s="262" t="s">
        <v>127</v>
      </c>
    </row>
    <row r="136" s="14" customFormat="1">
      <c r="A136" s="14"/>
      <c r="B136" s="263"/>
      <c r="C136" s="264"/>
      <c r="D136" s="253" t="s">
        <v>135</v>
      </c>
      <c r="E136" s="265" t="s">
        <v>1</v>
      </c>
      <c r="F136" s="266" t="s">
        <v>142</v>
      </c>
      <c r="G136" s="264"/>
      <c r="H136" s="267">
        <v>15.1</v>
      </c>
      <c r="I136" s="268"/>
      <c r="J136" s="264"/>
      <c r="K136" s="264"/>
      <c r="L136" s="269"/>
      <c r="M136" s="270"/>
      <c r="N136" s="271"/>
      <c r="O136" s="271"/>
      <c r="P136" s="271"/>
      <c r="Q136" s="271"/>
      <c r="R136" s="271"/>
      <c r="S136" s="271"/>
      <c r="T136" s="27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3" t="s">
        <v>135</v>
      </c>
      <c r="AU136" s="273" t="s">
        <v>88</v>
      </c>
      <c r="AV136" s="14" t="s">
        <v>133</v>
      </c>
      <c r="AW136" s="14" t="s">
        <v>34</v>
      </c>
      <c r="AX136" s="14" t="s">
        <v>86</v>
      </c>
      <c r="AY136" s="273" t="s">
        <v>127</v>
      </c>
    </row>
    <row r="137" s="12" customFormat="1" ht="22.8" customHeight="1">
      <c r="A137" s="12"/>
      <c r="B137" s="221"/>
      <c r="C137" s="222"/>
      <c r="D137" s="223" t="s">
        <v>77</v>
      </c>
      <c r="E137" s="235" t="s">
        <v>88</v>
      </c>
      <c r="F137" s="235" t="s">
        <v>143</v>
      </c>
      <c r="G137" s="222"/>
      <c r="H137" s="222"/>
      <c r="I137" s="225"/>
      <c r="J137" s="236">
        <f>BK137</f>
        <v>0</v>
      </c>
      <c r="K137" s="222"/>
      <c r="L137" s="227"/>
      <c r="M137" s="228"/>
      <c r="N137" s="229"/>
      <c r="O137" s="229"/>
      <c r="P137" s="230">
        <f>SUM(P138:P139)</f>
        <v>0</v>
      </c>
      <c r="Q137" s="229"/>
      <c r="R137" s="230">
        <f>SUM(R138:R139)</f>
        <v>1.46210832</v>
      </c>
      <c r="S137" s="229"/>
      <c r="T137" s="231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32" t="s">
        <v>86</v>
      </c>
      <c r="AT137" s="233" t="s">
        <v>77</v>
      </c>
      <c r="AU137" s="233" t="s">
        <v>86</v>
      </c>
      <c r="AY137" s="232" t="s">
        <v>127</v>
      </c>
      <c r="BK137" s="234">
        <f>SUM(BK138:BK139)</f>
        <v>0</v>
      </c>
    </row>
    <row r="138" s="2" customFormat="1" ht="21.75" customHeight="1">
      <c r="A138" s="39"/>
      <c r="B138" s="40"/>
      <c r="C138" s="237" t="s">
        <v>144</v>
      </c>
      <c r="D138" s="237" t="s">
        <v>129</v>
      </c>
      <c r="E138" s="238" t="s">
        <v>145</v>
      </c>
      <c r="F138" s="239" t="s">
        <v>146</v>
      </c>
      <c r="G138" s="240" t="s">
        <v>147</v>
      </c>
      <c r="H138" s="241">
        <v>0.64800000000000002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2.2563399999999998</v>
      </c>
      <c r="R138" s="247">
        <f>Q138*H138</f>
        <v>1.46210832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133</v>
      </c>
      <c r="AT138" s="249" t="s">
        <v>129</v>
      </c>
      <c r="AU138" s="249" t="s">
        <v>88</v>
      </c>
      <c r="AY138" s="18" t="s">
        <v>127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133</v>
      </c>
      <c r="BM138" s="249" t="s">
        <v>148</v>
      </c>
    </row>
    <row r="139" s="13" customFormat="1">
      <c r="A139" s="13"/>
      <c r="B139" s="251"/>
      <c r="C139" s="252"/>
      <c r="D139" s="253" t="s">
        <v>135</v>
      </c>
      <c r="E139" s="254" t="s">
        <v>1</v>
      </c>
      <c r="F139" s="255" t="s">
        <v>149</v>
      </c>
      <c r="G139" s="252"/>
      <c r="H139" s="256">
        <v>0.64800000000000002</v>
      </c>
      <c r="I139" s="257"/>
      <c r="J139" s="252"/>
      <c r="K139" s="252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135</v>
      </c>
      <c r="AU139" s="262" t="s">
        <v>88</v>
      </c>
      <c r="AV139" s="13" t="s">
        <v>88</v>
      </c>
      <c r="AW139" s="13" t="s">
        <v>34</v>
      </c>
      <c r="AX139" s="13" t="s">
        <v>86</v>
      </c>
      <c r="AY139" s="262" t="s">
        <v>127</v>
      </c>
    </row>
    <row r="140" s="12" customFormat="1" ht="22.8" customHeight="1">
      <c r="A140" s="12"/>
      <c r="B140" s="221"/>
      <c r="C140" s="222"/>
      <c r="D140" s="223" t="s">
        <v>77</v>
      </c>
      <c r="E140" s="235" t="s">
        <v>133</v>
      </c>
      <c r="F140" s="235" t="s">
        <v>150</v>
      </c>
      <c r="G140" s="222"/>
      <c r="H140" s="222"/>
      <c r="I140" s="225"/>
      <c r="J140" s="236">
        <f>BK140</f>
        <v>0</v>
      </c>
      <c r="K140" s="222"/>
      <c r="L140" s="227"/>
      <c r="M140" s="228"/>
      <c r="N140" s="229"/>
      <c r="O140" s="229"/>
      <c r="P140" s="230">
        <f>SUM(P141:P146)</f>
        <v>0</v>
      </c>
      <c r="Q140" s="229"/>
      <c r="R140" s="230">
        <f>SUM(R141:R146)</f>
        <v>1.4404028799999999</v>
      </c>
      <c r="S140" s="229"/>
      <c r="T140" s="231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2" t="s">
        <v>86</v>
      </c>
      <c r="AT140" s="233" t="s">
        <v>77</v>
      </c>
      <c r="AU140" s="233" t="s">
        <v>86</v>
      </c>
      <c r="AY140" s="232" t="s">
        <v>127</v>
      </c>
      <c r="BK140" s="234">
        <f>SUM(BK141:BK146)</f>
        <v>0</v>
      </c>
    </row>
    <row r="141" s="2" customFormat="1" ht="33" customHeight="1">
      <c r="A141" s="39"/>
      <c r="B141" s="40"/>
      <c r="C141" s="237" t="s">
        <v>133</v>
      </c>
      <c r="D141" s="237" t="s">
        <v>129</v>
      </c>
      <c r="E141" s="238" t="s">
        <v>151</v>
      </c>
      <c r="F141" s="239" t="s">
        <v>152</v>
      </c>
      <c r="G141" s="240" t="s">
        <v>153</v>
      </c>
      <c r="H141" s="241">
        <v>14</v>
      </c>
      <c r="I141" s="242"/>
      <c r="J141" s="243">
        <f>ROUND(I141*H141,2)</f>
        <v>0</v>
      </c>
      <c r="K141" s="244"/>
      <c r="L141" s="45"/>
      <c r="M141" s="245" t="s">
        <v>1</v>
      </c>
      <c r="N141" s="246" t="s">
        <v>43</v>
      </c>
      <c r="O141" s="92"/>
      <c r="P141" s="247">
        <f>O141*H141</f>
        <v>0</v>
      </c>
      <c r="Q141" s="247">
        <v>0.1016</v>
      </c>
      <c r="R141" s="247">
        <f>Q141*H141</f>
        <v>1.4223999999999999</v>
      </c>
      <c r="S141" s="247">
        <v>0</v>
      </c>
      <c r="T141" s="24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9" t="s">
        <v>133</v>
      </c>
      <c r="AT141" s="249" t="s">
        <v>129</v>
      </c>
      <c r="AU141" s="249" t="s">
        <v>88</v>
      </c>
      <c r="AY141" s="18" t="s">
        <v>127</v>
      </c>
      <c r="BE141" s="250">
        <f>IF(N141="základní",J141,0)</f>
        <v>0</v>
      </c>
      <c r="BF141" s="250">
        <f>IF(N141="snížená",J141,0)</f>
        <v>0</v>
      </c>
      <c r="BG141" s="250">
        <f>IF(N141="zákl. přenesená",J141,0)</f>
        <v>0</v>
      </c>
      <c r="BH141" s="250">
        <f>IF(N141="sníž. přenesená",J141,0)</f>
        <v>0</v>
      </c>
      <c r="BI141" s="250">
        <f>IF(N141="nulová",J141,0)</f>
        <v>0</v>
      </c>
      <c r="BJ141" s="18" t="s">
        <v>86</v>
      </c>
      <c r="BK141" s="250">
        <f>ROUND(I141*H141,2)</f>
        <v>0</v>
      </c>
      <c r="BL141" s="18" t="s">
        <v>133</v>
      </c>
      <c r="BM141" s="249" t="s">
        <v>154</v>
      </c>
    </row>
    <row r="142" s="15" customFormat="1">
      <c r="A142" s="15"/>
      <c r="B142" s="274"/>
      <c r="C142" s="275"/>
      <c r="D142" s="253" t="s">
        <v>135</v>
      </c>
      <c r="E142" s="276" t="s">
        <v>1</v>
      </c>
      <c r="F142" s="277" t="s">
        <v>155</v>
      </c>
      <c r="G142" s="275"/>
      <c r="H142" s="276" t="s">
        <v>1</v>
      </c>
      <c r="I142" s="278"/>
      <c r="J142" s="275"/>
      <c r="K142" s="275"/>
      <c r="L142" s="279"/>
      <c r="M142" s="280"/>
      <c r="N142" s="281"/>
      <c r="O142" s="281"/>
      <c r="P142" s="281"/>
      <c r="Q142" s="281"/>
      <c r="R142" s="281"/>
      <c r="S142" s="281"/>
      <c r="T142" s="28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3" t="s">
        <v>135</v>
      </c>
      <c r="AU142" s="283" t="s">
        <v>88</v>
      </c>
      <c r="AV142" s="15" t="s">
        <v>86</v>
      </c>
      <c r="AW142" s="15" t="s">
        <v>34</v>
      </c>
      <c r="AX142" s="15" t="s">
        <v>78</v>
      </c>
      <c r="AY142" s="283" t="s">
        <v>127</v>
      </c>
    </row>
    <row r="143" s="13" customFormat="1">
      <c r="A143" s="13"/>
      <c r="B143" s="251"/>
      <c r="C143" s="252"/>
      <c r="D143" s="253" t="s">
        <v>135</v>
      </c>
      <c r="E143" s="254" t="s">
        <v>1</v>
      </c>
      <c r="F143" s="255" t="s">
        <v>156</v>
      </c>
      <c r="G143" s="252"/>
      <c r="H143" s="256">
        <v>14</v>
      </c>
      <c r="I143" s="257"/>
      <c r="J143" s="252"/>
      <c r="K143" s="252"/>
      <c r="L143" s="258"/>
      <c r="M143" s="259"/>
      <c r="N143" s="260"/>
      <c r="O143" s="260"/>
      <c r="P143" s="260"/>
      <c r="Q143" s="260"/>
      <c r="R143" s="260"/>
      <c r="S143" s="260"/>
      <c r="T143" s="26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2" t="s">
        <v>135</v>
      </c>
      <c r="AU143" s="262" t="s">
        <v>88</v>
      </c>
      <c r="AV143" s="13" t="s">
        <v>88</v>
      </c>
      <c r="AW143" s="13" t="s">
        <v>34</v>
      </c>
      <c r="AX143" s="13" t="s">
        <v>86</v>
      </c>
      <c r="AY143" s="262" t="s">
        <v>127</v>
      </c>
    </row>
    <row r="144" s="2" customFormat="1" ht="21.75" customHeight="1">
      <c r="A144" s="39"/>
      <c r="B144" s="40"/>
      <c r="C144" s="237" t="s">
        <v>157</v>
      </c>
      <c r="D144" s="237" t="s">
        <v>129</v>
      </c>
      <c r="E144" s="238" t="s">
        <v>158</v>
      </c>
      <c r="F144" s="239" t="s">
        <v>159</v>
      </c>
      <c r="G144" s="240" t="s">
        <v>132</v>
      </c>
      <c r="H144" s="241">
        <v>2.7360000000000002</v>
      </c>
      <c r="I144" s="242"/>
      <c r="J144" s="243">
        <f>ROUND(I144*H144,2)</f>
        <v>0</v>
      </c>
      <c r="K144" s="244"/>
      <c r="L144" s="45"/>
      <c r="M144" s="245" t="s">
        <v>1</v>
      </c>
      <c r="N144" s="246" t="s">
        <v>43</v>
      </c>
      <c r="O144" s="92"/>
      <c r="P144" s="247">
        <f>O144*H144</f>
        <v>0</v>
      </c>
      <c r="Q144" s="247">
        <v>0.0065799999999999999</v>
      </c>
      <c r="R144" s="247">
        <f>Q144*H144</f>
        <v>0.018002880000000002</v>
      </c>
      <c r="S144" s="247">
        <v>0</v>
      </c>
      <c r="T144" s="24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9" t="s">
        <v>133</v>
      </c>
      <c r="AT144" s="249" t="s">
        <v>129</v>
      </c>
      <c r="AU144" s="249" t="s">
        <v>88</v>
      </c>
      <c r="AY144" s="18" t="s">
        <v>127</v>
      </c>
      <c r="BE144" s="250">
        <f>IF(N144="základní",J144,0)</f>
        <v>0</v>
      </c>
      <c r="BF144" s="250">
        <f>IF(N144="snížená",J144,0)</f>
        <v>0</v>
      </c>
      <c r="BG144" s="250">
        <f>IF(N144="zákl. přenesená",J144,0)</f>
        <v>0</v>
      </c>
      <c r="BH144" s="250">
        <f>IF(N144="sníž. přenesená",J144,0)</f>
        <v>0</v>
      </c>
      <c r="BI144" s="250">
        <f>IF(N144="nulová",J144,0)</f>
        <v>0</v>
      </c>
      <c r="BJ144" s="18" t="s">
        <v>86</v>
      </c>
      <c r="BK144" s="250">
        <f>ROUND(I144*H144,2)</f>
        <v>0</v>
      </c>
      <c r="BL144" s="18" t="s">
        <v>133</v>
      </c>
      <c r="BM144" s="249" t="s">
        <v>160</v>
      </c>
    </row>
    <row r="145" s="13" customFormat="1">
      <c r="A145" s="13"/>
      <c r="B145" s="251"/>
      <c r="C145" s="252"/>
      <c r="D145" s="253" t="s">
        <v>135</v>
      </c>
      <c r="E145" s="254" t="s">
        <v>1</v>
      </c>
      <c r="F145" s="255" t="s">
        <v>161</v>
      </c>
      <c r="G145" s="252"/>
      <c r="H145" s="256">
        <v>2.7360000000000002</v>
      </c>
      <c r="I145" s="257"/>
      <c r="J145" s="252"/>
      <c r="K145" s="252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135</v>
      </c>
      <c r="AU145" s="262" t="s">
        <v>88</v>
      </c>
      <c r="AV145" s="13" t="s">
        <v>88</v>
      </c>
      <c r="AW145" s="13" t="s">
        <v>34</v>
      </c>
      <c r="AX145" s="13" t="s">
        <v>86</v>
      </c>
      <c r="AY145" s="262" t="s">
        <v>127</v>
      </c>
    </row>
    <row r="146" s="2" customFormat="1" ht="21.75" customHeight="1">
      <c r="A146" s="39"/>
      <c r="B146" s="40"/>
      <c r="C146" s="237" t="s">
        <v>162</v>
      </c>
      <c r="D146" s="237" t="s">
        <v>129</v>
      </c>
      <c r="E146" s="238" t="s">
        <v>163</v>
      </c>
      <c r="F146" s="239" t="s">
        <v>164</v>
      </c>
      <c r="G146" s="240" t="s">
        <v>132</v>
      </c>
      <c r="H146" s="241">
        <v>2.7360000000000002</v>
      </c>
      <c r="I146" s="242"/>
      <c r="J146" s="243">
        <f>ROUND(I146*H146,2)</f>
        <v>0</v>
      </c>
      <c r="K146" s="244"/>
      <c r="L146" s="45"/>
      <c r="M146" s="245" t="s">
        <v>1</v>
      </c>
      <c r="N146" s="246" t="s">
        <v>43</v>
      </c>
      <c r="O146" s="92"/>
      <c r="P146" s="247">
        <f>O146*H146</f>
        <v>0</v>
      </c>
      <c r="Q146" s="247">
        <v>0</v>
      </c>
      <c r="R146" s="247">
        <f>Q146*H146</f>
        <v>0</v>
      </c>
      <c r="S146" s="247">
        <v>0</v>
      </c>
      <c r="T146" s="24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9" t="s">
        <v>133</v>
      </c>
      <c r="AT146" s="249" t="s">
        <v>129</v>
      </c>
      <c r="AU146" s="249" t="s">
        <v>88</v>
      </c>
      <c r="AY146" s="18" t="s">
        <v>127</v>
      </c>
      <c r="BE146" s="250">
        <f>IF(N146="základní",J146,0)</f>
        <v>0</v>
      </c>
      <c r="BF146" s="250">
        <f>IF(N146="snížená",J146,0)</f>
        <v>0</v>
      </c>
      <c r="BG146" s="250">
        <f>IF(N146="zákl. přenesená",J146,0)</f>
        <v>0</v>
      </c>
      <c r="BH146" s="250">
        <f>IF(N146="sníž. přenesená",J146,0)</f>
        <v>0</v>
      </c>
      <c r="BI146" s="250">
        <f>IF(N146="nulová",J146,0)</f>
        <v>0</v>
      </c>
      <c r="BJ146" s="18" t="s">
        <v>86</v>
      </c>
      <c r="BK146" s="250">
        <f>ROUND(I146*H146,2)</f>
        <v>0</v>
      </c>
      <c r="BL146" s="18" t="s">
        <v>133</v>
      </c>
      <c r="BM146" s="249" t="s">
        <v>165</v>
      </c>
    </row>
    <row r="147" s="12" customFormat="1" ht="22.8" customHeight="1">
      <c r="A147" s="12"/>
      <c r="B147" s="221"/>
      <c r="C147" s="222"/>
      <c r="D147" s="223" t="s">
        <v>77</v>
      </c>
      <c r="E147" s="235" t="s">
        <v>157</v>
      </c>
      <c r="F147" s="235" t="s">
        <v>166</v>
      </c>
      <c r="G147" s="222"/>
      <c r="H147" s="222"/>
      <c r="I147" s="225"/>
      <c r="J147" s="236">
        <f>BK147</f>
        <v>0</v>
      </c>
      <c r="K147" s="222"/>
      <c r="L147" s="227"/>
      <c r="M147" s="228"/>
      <c r="N147" s="229"/>
      <c r="O147" s="229"/>
      <c r="P147" s="230">
        <f>SUM(P148:P160)</f>
        <v>0</v>
      </c>
      <c r="Q147" s="229"/>
      <c r="R147" s="230">
        <f>SUM(R148:R160)</f>
        <v>1.9945379999999999</v>
      </c>
      <c r="S147" s="229"/>
      <c r="T147" s="231">
        <f>SUM(T148:T160)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2" t="s">
        <v>86</v>
      </c>
      <c r="AT147" s="233" t="s">
        <v>77</v>
      </c>
      <c r="AU147" s="233" t="s">
        <v>86</v>
      </c>
      <c r="AY147" s="232" t="s">
        <v>127</v>
      </c>
      <c r="BK147" s="234">
        <f>SUM(BK148:BK160)</f>
        <v>0</v>
      </c>
    </row>
    <row r="148" s="2" customFormat="1" ht="33" customHeight="1">
      <c r="A148" s="39"/>
      <c r="B148" s="40"/>
      <c r="C148" s="237" t="s">
        <v>167</v>
      </c>
      <c r="D148" s="237" t="s">
        <v>129</v>
      </c>
      <c r="E148" s="238" t="s">
        <v>168</v>
      </c>
      <c r="F148" s="239" t="s">
        <v>169</v>
      </c>
      <c r="G148" s="240" t="s">
        <v>132</v>
      </c>
      <c r="H148" s="241">
        <v>6</v>
      </c>
      <c r="I148" s="242"/>
      <c r="J148" s="243">
        <f>ROUND(I148*H148,2)</f>
        <v>0</v>
      </c>
      <c r="K148" s="244"/>
      <c r="L148" s="45"/>
      <c r="M148" s="245" t="s">
        <v>1</v>
      </c>
      <c r="N148" s="246" t="s">
        <v>43</v>
      </c>
      <c r="O148" s="92"/>
      <c r="P148" s="247">
        <f>O148*H148</f>
        <v>0</v>
      </c>
      <c r="Q148" s="247">
        <v>0</v>
      </c>
      <c r="R148" s="247">
        <f>Q148*H148</f>
        <v>0</v>
      </c>
      <c r="S148" s="247">
        <v>0</v>
      </c>
      <c r="T148" s="24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9" t="s">
        <v>133</v>
      </c>
      <c r="AT148" s="249" t="s">
        <v>129</v>
      </c>
      <c r="AU148" s="249" t="s">
        <v>88</v>
      </c>
      <c r="AY148" s="18" t="s">
        <v>127</v>
      </c>
      <c r="BE148" s="250">
        <f>IF(N148="základní",J148,0)</f>
        <v>0</v>
      </c>
      <c r="BF148" s="250">
        <f>IF(N148="snížená",J148,0)</f>
        <v>0</v>
      </c>
      <c r="BG148" s="250">
        <f>IF(N148="zákl. přenesená",J148,0)</f>
        <v>0</v>
      </c>
      <c r="BH148" s="250">
        <f>IF(N148="sníž. přenesená",J148,0)</f>
        <v>0</v>
      </c>
      <c r="BI148" s="250">
        <f>IF(N148="nulová",J148,0)</f>
        <v>0</v>
      </c>
      <c r="BJ148" s="18" t="s">
        <v>86</v>
      </c>
      <c r="BK148" s="250">
        <f>ROUND(I148*H148,2)</f>
        <v>0</v>
      </c>
      <c r="BL148" s="18" t="s">
        <v>133</v>
      </c>
      <c r="BM148" s="249" t="s">
        <v>170</v>
      </c>
    </row>
    <row r="149" s="15" customFormat="1">
      <c r="A149" s="15"/>
      <c r="B149" s="274"/>
      <c r="C149" s="275"/>
      <c r="D149" s="253" t="s">
        <v>135</v>
      </c>
      <c r="E149" s="276" t="s">
        <v>1</v>
      </c>
      <c r="F149" s="277" t="s">
        <v>171</v>
      </c>
      <c r="G149" s="275"/>
      <c r="H149" s="276" t="s">
        <v>1</v>
      </c>
      <c r="I149" s="278"/>
      <c r="J149" s="275"/>
      <c r="K149" s="275"/>
      <c r="L149" s="279"/>
      <c r="M149" s="280"/>
      <c r="N149" s="281"/>
      <c r="O149" s="281"/>
      <c r="P149" s="281"/>
      <c r="Q149" s="281"/>
      <c r="R149" s="281"/>
      <c r="S149" s="281"/>
      <c r="T149" s="28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83" t="s">
        <v>135</v>
      </c>
      <c r="AU149" s="283" t="s">
        <v>88</v>
      </c>
      <c r="AV149" s="15" t="s">
        <v>86</v>
      </c>
      <c r="AW149" s="15" t="s">
        <v>34</v>
      </c>
      <c r="AX149" s="15" t="s">
        <v>78</v>
      </c>
      <c r="AY149" s="283" t="s">
        <v>127</v>
      </c>
    </row>
    <row r="150" s="13" customFormat="1">
      <c r="A150" s="13"/>
      <c r="B150" s="251"/>
      <c r="C150" s="252"/>
      <c r="D150" s="253" t="s">
        <v>135</v>
      </c>
      <c r="E150" s="254" t="s">
        <v>1</v>
      </c>
      <c r="F150" s="255" t="s">
        <v>172</v>
      </c>
      <c r="G150" s="252"/>
      <c r="H150" s="256">
        <v>6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135</v>
      </c>
      <c r="AU150" s="262" t="s">
        <v>88</v>
      </c>
      <c r="AV150" s="13" t="s">
        <v>88</v>
      </c>
      <c r="AW150" s="13" t="s">
        <v>34</v>
      </c>
      <c r="AX150" s="13" t="s">
        <v>86</v>
      </c>
      <c r="AY150" s="262" t="s">
        <v>127</v>
      </c>
    </row>
    <row r="151" s="2" customFormat="1" ht="21.75" customHeight="1">
      <c r="A151" s="39"/>
      <c r="B151" s="40"/>
      <c r="C151" s="237" t="s">
        <v>173</v>
      </c>
      <c r="D151" s="237" t="s">
        <v>129</v>
      </c>
      <c r="E151" s="238" t="s">
        <v>174</v>
      </c>
      <c r="F151" s="239" t="s">
        <v>175</v>
      </c>
      <c r="G151" s="240" t="s">
        <v>132</v>
      </c>
      <c r="H151" s="241">
        <v>9.0999999999999996</v>
      </c>
      <c r="I151" s="242"/>
      <c r="J151" s="243">
        <f>ROUND(I151*H151,2)</f>
        <v>0</v>
      </c>
      <c r="K151" s="244"/>
      <c r="L151" s="45"/>
      <c r="M151" s="245" t="s">
        <v>1</v>
      </c>
      <c r="N151" s="246" t="s">
        <v>43</v>
      </c>
      <c r="O151" s="92"/>
      <c r="P151" s="247">
        <f>O151*H151</f>
        <v>0</v>
      </c>
      <c r="Q151" s="247">
        <v>0</v>
      </c>
      <c r="R151" s="247">
        <f>Q151*H151</f>
        <v>0</v>
      </c>
      <c r="S151" s="247">
        <v>0</v>
      </c>
      <c r="T151" s="24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9" t="s">
        <v>133</v>
      </c>
      <c r="AT151" s="249" t="s">
        <v>129</v>
      </c>
      <c r="AU151" s="249" t="s">
        <v>88</v>
      </c>
      <c r="AY151" s="18" t="s">
        <v>127</v>
      </c>
      <c r="BE151" s="250">
        <f>IF(N151="základní",J151,0)</f>
        <v>0</v>
      </c>
      <c r="BF151" s="250">
        <f>IF(N151="snížená",J151,0)</f>
        <v>0</v>
      </c>
      <c r="BG151" s="250">
        <f>IF(N151="zákl. přenesená",J151,0)</f>
        <v>0</v>
      </c>
      <c r="BH151" s="250">
        <f>IF(N151="sníž. přenesená",J151,0)</f>
        <v>0</v>
      </c>
      <c r="BI151" s="250">
        <f>IF(N151="nulová",J151,0)</f>
        <v>0</v>
      </c>
      <c r="BJ151" s="18" t="s">
        <v>86</v>
      </c>
      <c r="BK151" s="250">
        <f>ROUND(I151*H151,2)</f>
        <v>0</v>
      </c>
      <c r="BL151" s="18" t="s">
        <v>133</v>
      </c>
      <c r="BM151" s="249" t="s">
        <v>176</v>
      </c>
    </row>
    <row r="152" s="15" customFormat="1">
      <c r="A152" s="15"/>
      <c r="B152" s="274"/>
      <c r="C152" s="275"/>
      <c r="D152" s="253" t="s">
        <v>135</v>
      </c>
      <c r="E152" s="276" t="s">
        <v>1</v>
      </c>
      <c r="F152" s="277" t="s">
        <v>177</v>
      </c>
      <c r="G152" s="275"/>
      <c r="H152" s="276" t="s">
        <v>1</v>
      </c>
      <c r="I152" s="278"/>
      <c r="J152" s="275"/>
      <c r="K152" s="275"/>
      <c r="L152" s="279"/>
      <c r="M152" s="280"/>
      <c r="N152" s="281"/>
      <c r="O152" s="281"/>
      <c r="P152" s="281"/>
      <c r="Q152" s="281"/>
      <c r="R152" s="281"/>
      <c r="S152" s="281"/>
      <c r="T152" s="28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3" t="s">
        <v>135</v>
      </c>
      <c r="AU152" s="283" t="s">
        <v>88</v>
      </c>
      <c r="AV152" s="15" t="s">
        <v>86</v>
      </c>
      <c r="AW152" s="15" t="s">
        <v>34</v>
      </c>
      <c r="AX152" s="15" t="s">
        <v>78</v>
      </c>
      <c r="AY152" s="283" t="s">
        <v>127</v>
      </c>
    </row>
    <row r="153" s="13" customFormat="1">
      <c r="A153" s="13"/>
      <c r="B153" s="251"/>
      <c r="C153" s="252"/>
      <c r="D153" s="253" t="s">
        <v>135</v>
      </c>
      <c r="E153" s="254" t="s">
        <v>1</v>
      </c>
      <c r="F153" s="255" t="s">
        <v>178</v>
      </c>
      <c r="G153" s="252"/>
      <c r="H153" s="256">
        <v>9.0999999999999996</v>
      </c>
      <c r="I153" s="257"/>
      <c r="J153" s="252"/>
      <c r="K153" s="252"/>
      <c r="L153" s="258"/>
      <c r="M153" s="259"/>
      <c r="N153" s="260"/>
      <c r="O153" s="260"/>
      <c r="P153" s="260"/>
      <c r="Q153" s="260"/>
      <c r="R153" s="260"/>
      <c r="S153" s="260"/>
      <c r="T153" s="26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2" t="s">
        <v>135</v>
      </c>
      <c r="AU153" s="262" t="s">
        <v>88</v>
      </c>
      <c r="AV153" s="13" t="s">
        <v>88</v>
      </c>
      <c r="AW153" s="13" t="s">
        <v>34</v>
      </c>
      <c r="AX153" s="13" t="s">
        <v>86</v>
      </c>
      <c r="AY153" s="262" t="s">
        <v>127</v>
      </c>
    </row>
    <row r="154" s="2" customFormat="1" ht="16.5" customHeight="1">
      <c r="A154" s="39"/>
      <c r="B154" s="40"/>
      <c r="C154" s="237" t="s">
        <v>179</v>
      </c>
      <c r="D154" s="237" t="s">
        <v>129</v>
      </c>
      <c r="E154" s="238" t="s">
        <v>180</v>
      </c>
      <c r="F154" s="239" t="s">
        <v>181</v>
      </c>
      <c r="G154" s="240" t="s">
        <v>132</v>
      </c>
      <c r="H154" s="241">
        <v>6</v>
      </c>
      <c r="I154" s="242"/>
      <c r="J154" s="243">
        <f>ROUND(I154*H154,2)</f>
        <v>0</v>
      </c>
      <c r="K154" s="244"/>
      <c r="L154" s="45"/>
      <c r="M154" s="245" t="s">
        <v>1</v>
      </c>
      <c r="N154" s="246" t="s">
        <v>43</v>
      </c>
      <c r="O154" s="92"/>
      <c r="P154" s="247">
        <f>O154*H154</f>
        <v>0</v>
      </c>
      <c r="Q154" s="247">
        <v>0</v>
      </c>
      <c r="R154" s="247">
        <f>Q154*H154</f>
        <v>0</v>
      </c>
      <c r="S154" s="247">
        <v>0</v>
      </c>
      <c r="T154" s="24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9" t="s">
        <v>133</v>
      </c>
      <c r="AT154" s="249" t="s">
        <v>129</v>
      </c>
      <c r="AU154" s="249" t="s">
        <v>88</v>
      </c>
      <c r="AY154" s="18" t="s">
        <v>127</v>
      </c>
      <c r="BE154" s="250">
        <f>IF(N154="základní",J154,0)</f>
        <v>0</v>
      </c>
      <c r="BF154" s="250">
        <f>IF(N154="snížená",J154,0)</f>
        <v>0</v>
      </c>
      <c r="BG154" s="250">
        <f>IF(N154="zákl. přenesená",J154,0)</f>
        <v>0</v>
      </c>
      <c r="BH154" s="250">
        <f>IF(N154="sníž. přenesená",J154,0)</f>
        <v>0</v>
      </c>
      <c r="BI154" s="250">
        <f>IF(N154="nulová",J154,0)</f>
        <v>0</v>
      </c>
      <c r="BJ154" s="18" t="s">
        <v>86</v>
      </c>
      <c r="BK154" s="250">
        <f>ROUND(I154*H154,2)</f>
        <v>0</v>
      </c>
      <c r="BL154" s="18" t="s">
        <v>133</v>
      </c>
      <c r="BM154" s="249" t="s">
        <v>182</v>
      </c>
    </row>
    <row r="155" s="15" customFormat="1">
      <c r="A155" s="15"/>
      <c r="B155" s="274"/>
      <c r="C155" s="275"/>
      <c r="D155" s="253" t="s">
        <v>135</v>
      </c>
      <c r="E155" s="276" t="s">
        <v>1</v>
      </c>
      <c r="F155" s="277" t="s">
        <v>171</v>
      </c>
      <c r="G155" s="275"/>
      <c r="H155" s="276" t="s">
        <v>1</v>
      </c>
      <c r="I155" s="278"/>
      <c r="J155" s="275"/>
      <c r="K155" s="275"/>
      <c r="L155" s="279"/>
      <c r="M155" s="280"/>
      <c r="N155" s="281"/>
      <c r="O155" s="281"/>
      <c r="P155" s="281"/>
      <c r="Q155" s="281"/>
      <c r="R155" s="281"/>
      <c r="S155" s="281"/>
      <c r="T155" s="28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3" t="s">
        <v>135</v>
      </c>
      <c r="AU155" s="283" t="s">
        <v>88</v>
      </c>
      <c r="AV155" s="15" t="s">
        <v>86</v>
      </c>
      <c r="AW155" s="15" t="s">
        <v>34</v>
      </c>
      <c r="AX155" s="15" t="s">
        <v>78</v>
      </c>
      <c r="AY155" s="283" t="s">
        <v>127</v>
      </c>
    </row>
    <row r="156" s="13" customFormat="1">
      <c r="A156" s="13"/>
      <c r="B156" s="251"/>
      <c r="C156" s="252"/>
      <c r="D156" s="253" t="s">
        <v>135</v>
      </c>
      <c r="E156" s="254" t="s">
        <v>1</v>
      </c>
      <c r="F156" s="255" t="s">
        <v>172</v>
      </c>
      <c r="G156" s="252"/>
      <c r="H156" s="256">
        <v>6</v>
      </c>
      <c r="I156" s="257"/>
      <c r="J156" s="252"/>
      <c r="K156" s="252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135</v>
      </c>
      <c r="AU156" s="262" t="s">
        <v>88</v>
      </c>
      <c r="AV156" s="13" t="s">
        <v>88</v>
      </c>
      <c r="AW156" s="13" t="s">
        <v>34</v>
      </c>
      <c r="AX156" s="13" t="s">
        <v>86</v>
      </c>
      <c r="AY156" s="262" t="s">
        <v>127</v>
      </c>
    </row>
    <row r="157" s="2" customFormat="1" ht="66.75" customHeight="1">
      <c r="A157" s="39"/>
      <c r="B157" s="40"/>
      <c r="C157" s="237" t="s">
        <v>183</v>
      </c>
      <c r="D157" s="237" t="s">
        <v>129</v>
      </c>
      <c r="E157" s="238" t="s">
        <v>184</v>
      </c>
      <c r="F157" s="239" t="s">
        <v>185</v>
      </c>
      <c r="G157" s="240" t="s">
        <v>132</v>
      </c>
      <c r="H157" s="241">
        <v>9.0999999999999996</v>
      </c>
      <c r="I157" s="242"/>
      <c r="J157" s="243">
        <f>ROUND(I157*H157,2)</f>
        <v>0</v>
      </c>
      <c r="K157" s="244"/>
      <c r="L157" s="45"/>
      <c r="M157" s="245" t="s">
        <v>1</v>
      </c>
      <c r="N157" s="246" t="s">
        <v>43</v>
      </c>
      <c r="O157" s="92"/>
      <c r="P157" s="247">
        <f>O157*H157</f>
        <v>0</v>
      </c>
      <c r="Q157" s="247">
        <v>0.084250000000000005</v>
      </c>
      <c r="R157" s="247">
        <f>Q157*H157</f>
        <v>0.766675</v>
      </c>
      <c r="S157" s="247">
        <v>0</v>
      </c>
      <c r="T157" s="24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9" t="s">
        <v>133</v>
      </c>
      <c r="AT157" s="249" t="s">
        <v>129</v>
      </c>
      <c r="AU157" s="249" t="s">
        <v>88</v>
      </c>
      <c r="AY157" s="18" t="s">
        <v>127</v>
      </c>
      <c r="BE157" s="250">
        <f>IF(N157="základní",J157,0)</f>
        <v>0</v>
      </c>
      <c r="BF157" s="250">
        <f>IF(N157="snížená",J157,0)</f>
        <v>0</v>
      </c>
      <c r="BG157" s="250">
        <f>IF(N157="zákl. přenesená",J157,0)</f>
        <v>0</v>
      </c>
      <c r="BH157" s="250">
        <f>IF(N157="sníž. přenesená",J157,0)</f>
        <v>0</v>
      </c>
      <c r="BI157" s="250">
        <f>IF(N157="nulová",J157,0)</f>
        <v>0</v>
      </c>
      <c r="BJ157" s="18" t="s">
        <v>86</v>
      </c>
      <c r="BK157" s="250">
        <f>ROUND(I157*H157,2)</f>
        <v>0</v>
      </c>
      <c r="BL157" s="18" t="s">
        <v>133</v>
      </c>
      <c r="BM157" s="249" t="s">
        <v>186</v>
      </c>
    </row>
    <row r="158" s="13" customFormat="1">
      <c r="A158" s="13"/>
      <c r="B158" s="251"/>
      <c r="C158" s="252"/>
      <c r="D158" s="253" t="s">
        <v>135</v>
      </c>
      <c r="E158" s="254" t="s">
        <v>1</v>
      </c>
      <c r="F158" s="255" t="s">
        <v>187</v>
      </c>
      <c r="G158" s="252"/>
      <c r="H158" s="256">
        <v>9.0999999999999996</v>
      </c>
      <c r="I158" s="257"/>
      <c r="J158" s="252"/>
      <c r="K158" s="252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135</v>
      </c>
      <c r="AU158" s="262" t="s">
        <v>88</v>
      </c>
      <c r="AV158" s="13" t="s">
        <v>88</v>
      </c>
      <c r="AW158" s="13" t="s">
        <v>34</v>
      </c>
      <c r="AX158" s="13" t="s">
        <v>86</v>
      </c>
      <c r="AY158" s="262" t="s">
        <v>127</v>
      </c>
    </row>
    <row r="159" s="2" customFormat="1" ht="16.5" customHeight="1">
      <c r="A159" s="39"/>
      <c r="B159" s="40"/>
      <c r="C159" s="284" t="s">
        <v>188</v>
      </c>
      <c r="D159" s="284" t="s">
        <v>189</v>
      </c>
      <c r="E159" s="285" t="s">
        <v>190</v>
      </c>
      <c r="F159" s="286" t="s">
        <v>191</v>
      </c>
      <c r="G159" s="287" t="s">
        <v>132</v>
      </c>
      <c r="H159" s="288">
        <v>9.3729999999999993</v>
      </c>
      <c r="I159" s="289"/>
      <c r="J159" s="290">
        <f>ROUND(I159*H159,2)</f>
        <v>0</v>
      </c>
      <c r="K159" s="291"/>
      <c r="L159" s="292"/>
      <c r="M159" s="293" t="s">
        <v>1</v>
      </c>
      <c r="N159" s="294" t="s">
        <v>43</v>
      </c>
      <c r="O159" s="92"/>
      <c r="P159" s="247">
        <f>O159*H159</f>
        <v>0</v>
      </c>
      <c r="Q159" s="247">
        <v>0.13100000000000001</v>
      </c>
      <c r="R159" s="247">
        <f>Q159*H159</f>
        <v>1.2278629999999999</v>
      </c>
      <c r="S159" s="247">
        <v>0</v>
      </c>
      <c r="T159" s="24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9" t="s">
        <v>173</v>
      </c>
      <c r="AT159" s="249" t="s">
        <v>189</v>
      </c>
      <c r="AU159" s="249" t="s">
        <v>88</v>
      </c>
      <c r="AY159" s="18" t="s">
        <v>127</v>
      </c>
      <c r="BE159" s="250">
        <f>IF(N159="základní",J159,0)</f>
        <v>0</v>
      </c>
      <c r="BF159" s="250">
        <f>IF(N159="snížená",J159,0)</f>
        <v>0</v>
      </c>
      <c r="BG159" s="250">
        <f>IF(N159="zákl. přenesená",J159,0)</f>
        <v>0</v>
      </c>
      <c r="BH159" s="250">
        <f>IF(N159="sníž. přenesená",J159,0)</f>
        <v>0</v>
      </c>
      <c r="BI159" s="250">
        <f>IF(N159="nulová",J159,0)</f>
        <v>0</v>
      </c>
      <c r="BJ159" s="18" t="s">
        <v>86</v>
      </c>
      <c r="BK159" s="250">
        <f>ROUND(I159*H159,2)</f>
        <v>0</v>
      </c>
      <c r="BL159" s="18" t="s">
        <v>133</v>
      </c>
      <c r="BM159" s="249" t="s">
        <v>192</v>
      </c>
    </row>
    <row r="160" s="13" customFormat="1">
      <c r="A160" s="13"/>
      <c r="B160" s="251"/>
      <c r="C160" s="252"/>
      <c r="D160" s="253" t="s">
        <v>135</v>
      </c>
      <c r="E160" s="254" t="s">
        <v>1</v>
      </c>
      <c r="F160" s="255" t="s">
        <v>193</v>
      </c>
      <c r="G160" s="252"/>
      <c r="H160" s="256">
        <v>9.3729999999999993</v>
      </c>
      <c r="I160" s="257"/>
      <c r="J160" s="252"/>
      <c r="K160" s="252"/>
      <c r="L160" s="258"/>
      <c r="M160" s="259"/>
      <c r="N160" s="260"/>
      <c r="O160" s="260"/>
      <c r="P160" s="260"/>
      <c r="Q160" s="260"/>
      <c r="R160" s="260"/>
      <c r="S160" s="260"/>
      <c r="T160" s="26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2" t="s">
        <v>135</v>
      </c>
      <c r="AU160" s="262" t="s">
        <v>88</v>
      </c>
      <c r="AV160" s="13" t="s">
        <v>88</v>
      </c>
      <c r="AW160" s="13" t="s">
        <v>34</v>
      </c>
      <c r="AX160" s="13" t="s">
        <v>86</v>
      </c>
      <c r="AY160" s="262" t="s">
        <v>127</v>
      </c>
    </row>
    <row r="161" s="12" customFormat="1" ht="22.8" customHeight="1">
      <c r="A161" s="12"/>
      <c r="B161" s="221"/>
      <c r="C161" s="222"/>
      <c r="D161" s="223" t="s">
        <v>77</v>
      </c>
      <c r="E161" s="235" t="s">
        <v>162</v>
      </c>
      <c r="F161" s="235" t="s">
        <v>194</v>
      </c>
      <c r="G161" s="222"/>
      <c r="H161" s="222"/>
      <c r="I161" s="225"/>
      <c r="J161" s="236">
        <f>BK161</f>
        <v>0</v>
      </c>
      <c r="K161" s="222"/>
      <c r="L161" s="227"/>
      <c r="M161" s="228"/>
      <c r="N161" s="229"/>
      <c r="O161" s="229"/>
      <c r="P161" s="230">
        <f>SUM(P162:P164)</f>
        <v>0</v>
      </c>
      <c r="Q161" s="229"/>
      <c r="R161" s="230">
        <f>SUM(R162:R164)</f>
        <v>0.38060799999999995</v>
      </c>
      <c r="S161" s="229"/>
      <c r="T161" s="231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2" t="s">
        <v>86</v>
      </c>
      <c r="AT161" s="233" t="s">
        <v>77</v>
      </c>
      <c r="AU161" s="233" t="s">
        <v>86</v>
      </c>
      <c r="AY161" s="232" t="s">
        <v>127</v>
      </c>
      <c r="BK161" s="234">
        <f>SUM(BK162:BK164)</f>
        <v>0</v>
      </c>
    </row>
    <row r="162" s="2" customFormat="1" ht="44.25" customHeight="1">
      <c r="A162" s="39"/>
      <c r="B162" s="40"/>
      <c r="C162" s="237" t="s">
        <v>195</v>
      </c>
      <c r="D162" s="237" t="s">
        <v>129</v>
      </c>
      <c r="E162" s="238" t="s">
        <v>196</v>
      </c>
      <c r="F162" s="239" t="s">
        <v>197</v>
      </c>
      <c r="G162" s="240" t="s">
        <v>132</v>
      </c>
      <c r="H162" s="241">
        <v>1</v>
      </c>
      <c r="I162" s="242"/>
      <c r="J162" s="243">
        <f>ROUND(I162*H162,2)</f>
        <v>0</v>
      </c>
      <c r="K162" s="244"/>
      <c r="L162" s="45"/>
      <c r="M162" s="245" t="s">
        <v>1</v>
      </c>
      <c r="N162" s="246" t="s">
        <v>43</v>
      </c>
      <c r="O162" s="92"/>
      <c r="P162" s="247">
        <f>O162*H162</f>
        <v>0</v>
      </c>
      <c r="Q162" s="247">
        <v>0.16175999999999999</v>
      </c>
      <c r="R162" s="247">
        <f>Q162*H162</f>
        <v>0.16175999999999999</v>
      </c>
      <c r="S162" s="247">
        <v>0</v>
      </c>
      <c r="T162" s="24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9" t="s">
        <v>133</v>
      </c>
      <c r="AT162" s="249" t="s">
        <v>129</v>
      </c>
      <c r="AU162" s="249" t="s">
        <v>88</v>
      </c>
      <c r="AY162" s="18" t="s">
        <v>127</v>
      </c>
      <c r="BE162" s="250">
        <f>IF(N162="základní",J162,0)</f>
        <v>0</v>
      </c>
      <c r="BF162" s="250">
        <f>IF(N162="snížená",J162,0)</f>
        <v>0</v>
      </c>
      <c r="BG162" s="250">
        <f>IF(N162="zákl. přenesená",J162,0)</f>
        <v>0</v>
      </c>
      <c r="BH162" s="250">
        <f>IF(N162="sníž. přenesená",J162,0)</f>
        <v>0</v>
      </c>
      <c r="BI162" s="250">
        <f>IF(N162="nulová",J162,0)</f>
        <v>0</v>
      </c>
      <c r="BJ162" s="18" t="s">
        <v>86</v>
      </c>
      <c r="BK162" s="250">
        <f>ROUND(I162*H162,2)</f>
        <v>0</v>
      </c>
      <c r="BL162" s="18" t="s">
        <v>133</v>
      </c>
      <c r="BM162" s="249" t="s">
        <v>198</v>
      </c>
    </row>
    <row r="163" s="2" customFormat="1" ht="33" customHeight="1">
      <c r="A163" s="39"/>
      <c r="B163" s="40"/>
      <c r="C163" s="237" t="s">
        <v>199</v>
      </c>
      <c r="D163" s="237" t="s">
        <v>129</v>
      </c>
      <c r="E163" s="238" t="s">
        <v>200</v>
      </c>
      <c r="F163" s="239" t="s">
        <v>201</v>
      </c>
      <c r="G163" s="240" t="s">
        <v>132</v>
      </c>
      <c r="H163" s="241">
        <v>22.399999999999999</v>
      </c>
      <c r="I163" s="242"/>
      <c r="J163" s="243">
        <f>ROUND(I163*H163,2)</f>
        <v>0</v>
      </c>
      <c r="K163" s="244"/>
      <c r="L163" s="45"/>
      <c r="M163" s="245" t="s">
        <v>1</v>
      </c>
      <c r="N163" s="246" t="s">
        <v>43</v>
      </c>
      <c r="O163" s="92"/>
      <c r="P163" s="247">
        <f>O163*H163</f>
        <v>0</v>
      </c>
      <c r="Q163" s="247">
        <v>0.0097699999999999992</v>
      </c>
      <c r="R163" s="247">
        <f>Q163*H163</f>
        <v>0.21884799999999996</v>
      </c>
      <c r="S163" s="247">
        <v>0</v>
      </c>
      <c r="T163" s="24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9" t="s">
        <v>133</v>
      </c>
      <c r="AT163" s="249" t="s">
        <v>129</v>
      </c>
      <c r="AU163" s="249" t="s">
        <v>88</v>
      </c>
      <c r="AY163" s="18" t="s">
        <v>127</v>
      </c>
      <c r="BE163" s="250">
        <f>IF(N163="základní",J163,0)</f>
        <v>0</v>
      </c>
      <c r="BF163" s="250">
        <f>IF(N163="snížená",J163,0)</f>
        <v>0</v>
      </c>
      <c r="BG163" s="250">
        <f>IF(N163="zákl. přenesená",J163,0)</f>
        <v>0</v>
      </c>
      <c r="BH163" s="250">
        <f>IF(N163="sníž. přenesená",J163,0)</f>
        <v>0</v>
      </c>
      <c r="BI163" s="250">
        <f>IF(N163="nulová",J163,0)</f>
        <v>0</v>
      </c>
      <c r="BJ163" s="18" t="s">
        <v>86</v>
      </c>
      <c r="BK163" s="250">
        <f>ROUND(I163*H163,2)</f>
        <v>0</v>
      </c>
      <c r="BL163" s="18" t="s">
        <v>133</v>
      </c>
      <c r="BM163" s="249" t="s">
        <v>202</v>
      </c>
    </row>
    <row r="164" s="13" customFormat="1">
      <c r="A164" s="13"/>
      <c r="B164" s="251"/>
      <c r="C164" s="252"/>
      <c r="D164" s="253" t="s">
        <v>135</v>
      </c>
      <c r="E164" s="254" t="s">
        <v>1</v>
      </c>
      <c r="F164" s="255" t="s">
        <v>203</v>
      </c>
      <c r="G164" s="252"/>
      <c r="H164" s="256">
        <v>22.399999999999999</v>
      </c>
      <c r="I164" s="257"/>
      <c r="J164" s="252"/>
      <c r="K164" s="252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135</v>
      </c>
      <c r="AU164" s="262" t="s">
        <v>88</v>
      </c>
      <c r="AV164" s="13" t="s">
        <v>88</v>
      </c>
      <c r="AW164" s="13" t="s">
        <v>34</v>
      </c>
      <c r="AX164" s="13" t="s">
        <v>86</v>
      </c>
      <c r="AY164" s="262" t="s">
        <v>127</v>
      </c>
    </row>
    <row r="165" s="12" customFormat="1" ht="22.8" customHeight="1">
      <c r="A165" s="12"/>
      <c r="B165" s="221"/>
      <c r="C165" s="222"/>
      <c r="D165" s="223" t="s">
        <v>77</v>
      </c>
      <c r="E165" s="235" t="s">
        <v>179</v>
      </c>
      <c r="F165" s="235" t="s">
        <v>204</v>
      </c>
      <c r="G165" s="222"/>
      <c r="H165" s="222"/>
      <c r="I165" s="225"/>
      <c r="J165" s="236">
        <f>BK165</f>
        <v>0</v>
      </c>
      <c r="K165" s="222"/>
      <c r="L165" s="227"/>
      <c r="M165" s="228"/>
      <c r="N165" s="229"/>
      <c r="O165" s="229"/>
      <c r="P165" s="230">
        <f>SUM(P166:P177)</f>
        <v>0</v>
      </c>
      <c r="Q165" s="229"/>
      <c r="R165" s="230">
        <f>SUM(R166:R177)</f>
        <v>0.9237749999999999</v>
      </c>
      <c r="S165" s="229"/>
      <c r="T165" s="231">
        <f>SUM(T166:T177)</f>
        <v>5.1406000000000001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2" t="s">
        <v>86</v>
      </c>
      <c r="AT165" s="233" t="s">
        <v>77</v>
      </c>
      <c r="AU165" s="233" t="s">
        <v>86</v>
      </c>
      <c r="AY165" s="232" t="s">
        <v>127</v>
      </c>
      <c r="BK165" s="234">
        <f>SUM(BK166:BK177)</f>
        <v>0</v>
      </c>
    </row>
    <row r="166" s="2" customFormat="1" ht="33" customHeight="1">
      <c r="A166" s="39"/>
      <c r="B166" s="40"/>
      <c r="C166" s="237" t="s">
        <v>205</v>
      </c>
      <c r="D166" s="237" t="s">
        <v>129</v>
      </c>
      <c r="E166" s="238" t="s">
        <v>206</v>
      </c>
      <c r="F166" s="239" t="s">
        <v>207</v>
      </c>
      <c r="G166" s="240" t="s">
        <v>153</v>
      </c>
      <c r="H166" s="241">
        <v>7.5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0.10095</v>
      </c>
      <c r="R166" s="247">
        <f>Q166*H166</f>
        <v>0.75712499999999994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133</v>
      </c>
      <c r="AT166" s="249" t="s">
        <v>129</v>
      </c>
      <c r="AU166" s="249" t="s">
        <v>88</v>
      </c>
      <c r="AY166" s="18" t="s">
        <v>127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133</v>
      </c>
      <c r="BM166" s="249" t="s">
        <v>208</v>
      </c>
    </row>
    <row r="167" s="15" customFormat="1">
      <c r="A167" s="15"/>
      <c r="B167" s="274"/>
      <c r="C167" s="275"/>
      <c r="D167" s="253" t="s">
        <v>135</v>
      </c>
      <c r="E167" s="276" t="s">
        <v>1</v>
      </c>
      <c r="F167" s="277" t="s">
        <v>209</v>
      </c>
      <c r="G167" s="275"/>
      <c r="H167" s="276" t="s">
        <v>1</v>
      </c>
      <c r="I167" s="278"/>
      <c r="J167" s="275"/>
      <c r="K167" s="275"/>
      <c r="L167" s="279"/>
      <c r="M167" s="280"/>
      <c r="N167" s="281"/>
      <c r="O167" s="281"/>
      <c r="P167" s="281"/>
      <c r="Q167" s="281"/>
      <c r="R167" s="281"/>
      <c r="S167" s="281"/>
      <c r="T167" s="28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3" t="s">
        <v>135</v>
      </c>
      <c r="AU167" s="283" t="s">
        <v>88</v>
      </c>
      <c r="AV167" s="15" t="s">
        <v>86</v>
      </c>
      <c r="AW167" s="15" t="s">
        <v>34</v>
      </c>
      <c r="AX167" s="15" t="s">
        <v>78</v>
      </c>
      <c r="AY167" s="283" t="s">
        <v>127</v>
      </c>
    </row>
    <row r="168" s="13" customFormat="1">
      <c r="A168" s="13"/>
      <c r="B168" s="251"/>
      <c r="C168" s="252"/>
      <c r="D168" s="253" t="s">
        <v>135</v>
      </c>
      <c r="E168" s="254" t="s">
        <v>1</v>
      </c>
      <c r="F168" s="255" t="s">
        <v>210</v>
      </c>
      <c r="G168" s="252"/>
      <c r="H168" s="256">
        <v>7.5</v>
      </c>
      <c r="I168" s="257"/>
      <c r="J168" s="252"/>
      <c r="K168" s="252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135</v>
      </c>
      <c r="AU168" s="262" t="s">
        <v>88</v>
      </c>
      <c r="AV168" s="13" t="s">
        <v>88</v>
      </c>
      <c r="AW168" s="13" t="s">
        <v>34</v>
      </c>
      <c r="AX168" s="13" t="s">
        <v>86</v>
      </c>
      <c r="AY168" s="262" t="s">
        <v>127</v>
      </c>
    </row>
    <row r="169" s="2" customFormat="1" ht="16.5" customHeight="1">
      <c r="A169" s="39"/>
      <c r="B169" s="40"/>
      <c r="C169" s="284" t="s">
        <v>8</v>
      </c>
      <c r="D169" s="284" t="s">
        <v>189</v>
      </c>
      <c r="E169" s="285" t="s">
        <v>211</v>
      </c>
      <c r="F169" s="286" t="s">
        <v>212</v>
      </c>
      <c r="G169" s="287" t="s">
        <v>153</v>
      </c>
      <c r="H169" s="288">
        <v>7.5750000000000002</v>
      </c>
      <c r="I169" s="289"/>
      <c r="J169" s="290">
        <f>ROUND(I169*H169,2)</f>
        <v>0</v>
      </c>
      <c r="K169" s="291"/>
      <c r="L169" s="292"/>
      <c r="M169" s="293" t="s">
        <v>1</v>
      </c>
      <c r="N169" s="294" t="s">
        <v>43</v>
      </c>
      <c r="O169" s="92"/>
      <c r="P169" s="247">
        <f>O169*H169</f>
        <v>0</v>
      </c>
      <c r="Q169" s="247">
        <v>0.021999999999999999</v>
      </c>
      <c r="R169" s="247">
        <f>Q169*H169</f>
        <v>0.16664999999999999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173</v>
      </c>
      <c r="AT169" s="249" t="s">
        <v>189</v>
      </c>
      <c r="AU169" s="249" t="s">
        <v>88</v>
      </c>
      <c r="AY169" s="18" t="s">
        <v>127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86</v>
      </c>
      <c r="BK169" s="250">
        <f>ROUND(I169*H169,2)</f>
        <v>0</v>
      </c>
      <c r="BL169" s="18" t="s">
        <v>133</v>
      </c>
      <c r="BM169" s="249" t="s">
        <v>213</v>
      </c>
    </row>
    <row r="170" s="13" customFormat="1">
      <c r="A170" s="13"/>
      <c r="B170" s="251"/>
      <c r="C170" s="252"/>
      <c r="D170" s="253" t="s">
        <v>135</v>
      </c>
      <c r="E170" s="254" t="s">
        <v>1</v>
      </c>
      <c r="F170" s="255" t="s">
        <v>214</v>
      </c>
      <c r="G170" s="252"/>
      <c r="H170" s="256">
        <v>7.5750000000000002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135</v>
      </c>
      <c r="AU170" s="262" t="s">
        <v>88</v>
      </c>
      <c r="AV170" s="13" t="s">
        <v>88</v>
      </c>
      <c r="AW170" s="13" t="s">
        <v>34</v>
      </c>
      <c r="AX170" s="13" t="s">
        <v>86</v>
      </c>
      <c r="AY170" s="262" t="s">
        <v>127</v>
      </c>
    </row>
    <row r="171" s="2" customFormat="1" ht="44.25" customHeight="1">
      <c r="A171" s="39"/>
      <c r="B171" s="40"/>
      <c r="C171" s="237" t="s">
        <v>215</v>
      </c>
      <c r="D171" s="237" t="s">
        <v>129</v>
      </c>
      <c r="E171" s="238" t="s">
        <v>216</v>
      </c>
      <c r="F171" s="239" t="s">
        <v>217</v>
      </c>
      <c r="G171" s="240" t="s">
        <v>132</v>
      </c>
      <c r="H171" s="241">
        <v>22.399999999999999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43</v>
      </c>
      <c r="O171" s="92"/>
      <c r="P171" s="247">
        <f>O171*H171</f>
        <v>0</v>
      </c>
      <c r="Q171" s="247">
        <v>0</v>
      </c>
      <c r="R171" s="247">
        <f>Q171*H171</f>
        <v>0</v>
      </c>
      <c r="S171" s="247">
        <v>0.050000000000000003</v>
      </c>
      <c r="T171" s="248">
        <f>S171*H171</f>
        <v>1.1199999999999999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133</v>
      </c>
      <c r="AT171" s="249" t="s">
        <v>129</v>
      </c>
      <c r="AU171" s="249" t="s">
        <v>88</v>
      </c>
      <c r="AY171" s="18" t="s">
        <v>127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86</v>
      </c>
      <c r="BK171" s="250">
        <f>ROUND(I171*H171,2)</f>
        <v>0</v>
      </c>
      <c r="BL171" s="18" t="s">
        <v>133</v>
      </c>
      <c r="BM171" s="249" t="s">
        <v>218</v>
      </c>
    </row>
    <row r="172" s="15" customFormat="1">
      <c r="A172" s="15"/>
      <c r="B172" s="274"/>
      <c r="C172" s="275"/>
      <c r="D172" s="253" t="s">
        <v>135</v>
      </c>
      <c r="E172" s="276" t="s">
        <v>1</v>
      </c>
      <c r="F172" s="277" t="s">
        <v>219</v>
      </c>
      <c r="G172" s="275"/>
      <c r="H172" s="276" t="s">
        <v>1</v>
      </c>
      <c r="I172" s="278"/>
      <c r="J172" s="275"/>
      <c r="K172" s="275"/>
      <c r="L172" s="279"/>
      <c r="M172" s="280"/>
      <c r="N172" s="281"/>
      <c r="O172" s="281"/>
      <c r="P172" s="281"/>
      <c r="Q172" s="281"/>
      <c r="R172" s="281"/>
      <c r="S172" s="281"/>
      <c r="T172" s="28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3" t="s">
        <v>135</v>
      </c>
      <c r="AU172" s="283" t="s">
        <v>88</v>
      </c>
      <c r="AV172" s="15" t="s">
        <v>86</v>
      </c>
      <c r="AW172" s="15" t="s">
        <v>34</v>
      </c>
      <c r="AX172" s="15" t="s">
        <v>78</v>
      </c>
      <c r="AY172" s="283" t="s">
        <v>127</v>
      </c>
    </row>
    <row r="173" s="13" customFormat="1">
      <c r="A173" s="13"/>
      <c r="B173" s="251"/>
      <c r="C173" s="252"/>
      <c r="D173" s="253" t="s">
        <v>135</v>
      </c>
      <c r="E173" s="254" t="s">
        <v>1</v>
      </c>
      <c r="F173" s="255" t="s">
        <v>220</v>
      </c>
      <c r="G173" s="252"/>
      <c r="H173" s="256">
        <v>22.399999999999999</v>
      </c>
      <c r="I173" s="257"/>
      <c r="J173" s="252"/>
      <c r="K173" s="252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135</v>
      </c>
      <c r="AU173" s="262" t="s">
        <v>88</v>
      </c>
      <c r="AV173" s="13" t="s">
        <v>88</v>
      </c>
      <c r="AW173" s="13" t="s">
        <v>34</v>
      </c>
      <c r="AX173" s="13" t="s">
        <v>86</v>
      </c>
      <c r="AY173" s="262" t="s">
        <v>127</v>
      </c>
    </row>
    <row r="174" s="2" customFormat="1" ht="21.75" customHeight="1">
      <c r="A174" s="39"/>
      <c r="B174" s="40"/>
      <c r="C174" s="237" t="s">
        <v>221</v>
      </c>
      <c r="D174" s="237" t="s">
        <v>129</v>
      </c>
      <c r="E174" s="238" t="s">
        <v>222</v>
      </c>
      <c r="F174" s="239" t="s">
        <v>223</v>
      </c>
      <c r="G174" s="240" t="s">
        <v>147</v>
      </c>
      <c r="H174" s="241">
        <v>0.56699999999999995</v>
      </c>
      <c r="I174" s="242"/>
      <c r="J174" s="243">
        <f>ROUND(I174*H174,2)</f>
        <v>0</v>
      </c>
      <c r="K174" s="244"/>
      <c r="L174" s="45"/>
      <c r="M174" s="245" t="s">
        <v>1</v>
      </c>
      <c r="N174" s="246" t="s">
        <v>43</v>
      </c>
      <c r="O174" s="92"/>
      <c r="P174" s="247">
        <f>O174*H174</f>
        <v>0</v>
      </c>
      <c r="Q174" s="247">
        <v>0</v>
      </c>
      <c r="R174" s="247">
        <f>Q174*H174</f>
        <v>0</v>
      </c>
      <c r="S174" s="247">
        <v>1.8</v>
      </c>
      <c r="T174" s="248">
        <f>S174*H174</f>
        <v>1.0206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9" t="s">
        <v>133</v>
      </c>
      <c r="AT174" s="249" t="s">
        <v>129</v>
      </c>
      <c r="AU174" s="249" t="s">
        <v>88</v>
      </c>
      <c r="AY174" s="18" t="s">
        <v>127</v>
      </c>
      <c r="BE174" s="250">
        <f>IF(N174="základní",J174,0)</f>
        <v>0</v>
      </c>
      <c r="BF174" s="250">
        <f>IF(N174="snížená",J174,0)</f>
        <v>0</v>
      </c>
      <c r="BG174" s="250">
        <f>IF(N174="zákl. přenesená",J174,0)</f>
        <v>0</v>
      </c>
      <c r="BH174" s="250">
        <f>IF(N174="sníž. přenesená",J174,0)</f>
        <v>0</v>
      </c>
      <c r="BI174" s="250">
        <f>IF(N174="nulová",J174,0)</f>
        <v>0</v>
      </c>
      <c r="BJ174" s="18" t="s">
        <v>86</v>
      </c>
      <c r="BK174" s="250">
        <f>ROUND(I174*H174,2)</f>
        <v>0</v>
      </c>
      <c r="BL174" s="18" t="s">
        <v>133</v>
      </c>
      <c r="BM174" s="249" t="s">
        <v>224</v>
      </c>
    </row>
    <row r="175" s="15" customFormat="1">
      <c r="A175" s="15"/>
      <c r="B175" s="274"/>
      <c r="C175" s="275"/>
      <c r="D175" s="253" t="s">
        <v>135</v>
      </c>
      <c r="E175" s="276" t="s">
        <v>1</v>
      </c>
      <c r="F175" s="277" t="s">
        <v>225</v>
      </c>
      <c r="G175" s="275"/>
      <c r="H175" s="276" t="s">
        <v>1</v>
      </c>
      <c r="I175" s="278"/>
      <c r="J175" s="275"/>
      <c r="K175" s="275"/>
      <c r="L175" s="279"/>
      <c r="M175" s="280"/>
      <c r="N175" s="281"/>
      <c r="O175" s="281"/>
      <c r="P175" s="281"/>
      <c r="Q175" s="281"/>
      <c r="R175" s="281"/>
      <c r="S175" s="281"/>
      <c r="T175" s="28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3" t="s">
        <v>135</v>
      </c>
      <c r="AU175" s="283" t="s">
        <v>88</v>
      </c>
      <c r="AV175" s="15" t="s">
        <v>86</v>
      </c>
      <c r="AW175" s="15" t="s">
        <v>34</v>
      </c>
      <c r="AX175" s="15" t="s">
        <v>78</v>
      </c>
      <c r="AY175" s="283" t="s">
        <v>127</v>
      </c>
    </row>
    <row r="176" s="13" customFormat="1">
      <c r="A176" s="13"/>
      <c r="B176" s="251"/>
      <c r="C176" s="252"/>
      <c r="D176" s="253" t="s">
        <v>135</v>
      </c>
      <c r="E176" s="254" t="s">
        <v>1</v>
      </c>
      <c r="F176" s="255" t="s">
        <v>226</v>
      </c>
      <c r="G176" s="252"/>
      <c r="H176" s="256">
        <v>0.56699999999999995</v>
      </c>
      <c r="I176" s="257"/>
      <c r="J176" s="252"/>
      <c r="K176" s="252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135</v>
      </c>
      <c r="AU176" s="262" t="s">
        <v>88</v>
      </c>
      <c r="AV176" s="13" t="s">
        <v>88</v>
      </c>
      <c r="AW176" s="13" t="s">
        <v>34</v>
      </c>
      <c r="AX176" s="13" t="s">
        <v>86</v>
      </c>
      <c r="AY176" s="262" t="s">
        <v>127</v>
      </c>
    </row>
    <row r="177" s="2" customFormat="1" ht="33" customHeight="1">
      <c r="A177" s="39"/>
      <c r="B177" s="40"/>
      <c r="C177" s="237" t="s">
        <v>227</v>
      </c>
      <c r="D177" s="237" t="s">
        <v>129</v>
      </c>
      <c r="E177" s="238" t="s">
        <v>228</v>
      </c>
      <c r="F177" s="239" t="s">
        <v>229</v>
      </c>
      <c r="G177" s="240" t="s">
        <v>147</v>
      </c>
      <c r="H177" s="241">
        <v>1.2</v>
      </c>
      <c r="I177" s="242"/>
      <c r="J177" s="243">
        <f>ROUND(I177*H177,2)</f>
        <v>0</v>
      </c>
      <c r="K177" s="244"/>
      <c r="L177" s="45"/>
      <c r="M177" s="245" t="s">
        <v>1</v>
      </c>
      <c r="N177" s="246" t="s">
        <v>43</v>
      </c>
      <c r="O177" s="92"/>
      <c r="P177" s="247">
        <f>O177*H177</f>
        <v>0</v>
      </c>
      <c r="Q177" s="247">
        <v>0</v>
      </c>
      <c r="R177" s="247">
        <f>Q177*H177</f>
        <v>0</v>
      </c>
      <c r="S177" s="247">
        <v>2.5</v>
      </c>
      <c r="T177" s="248">
        <f>S177*H177</f>
        <v>3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9" t="s">
        <v>133</v>
      </c>
      <c r="AT177" s="249" t="s">
        <v>129</v>
      </c>
      <c r="AU177" s="249" t="s">
        <v>88</v>
      </c>
      <c r="AY177" s="18" t="s">
        <v>127</v>
      </c>
      <c r="BE177" s="250">
        <f>IF(N177="základní",J177,0)</f>
        <v>0</v>
      </c>
      <c r="BF177" s="250">
        <f>IF(N177="snížená",J177,0)</f>
        <v>0</v>
      </c>
      <c r="BG177" s="250">
        <f>IF(N177="zákl. přenesená",J177,0)</f>
        <v>0</v>
      </c>
      <c r="BH177" s="250">
        <f>IF(N177="sníž. přenesená",J177,0)</f>
        <v>0</v>
      </c>
      <c r="BI177" s="250">
        <f>IF(N177="nulová",J177,0)</f>
        <v>0</v>
      </c>
      <c r="BJ177" s="18" t="s">
        <v>86</v>
      </c>
      <c r="BK177" s="250">
        <f>ROUND(I177*H177,2)</f>
        <v>0</v>
      </c>
      <c r="BL177" s="18" t="s">
        <v>133</v>
      </c>
      <c r="BM177" s="249" t="s">
        <v>230</v>
      </c>
    </row>
    <row r="178" s="12" customFormat="1" ht="22.8" customHeight="1">
      <c r="A178" s="12"/>
      <c r="B178" s="221"/>
      <c r="C178" s="222"/>
      <c r="D178" s="223" t="s">
        <v>77</v>
      </c>
      <c r="E178" s="235" t="s">
        <v>231</v>
      </c>
      <c r="F178" s="235" t="s">
        <v>232</v>
      </c>
      <c r="G178" s="222"/>
      <c r="H178" s="222"/>
      <c r="I178" s="225"/>
      <c r="J178" s="236">
        <f>BK178</f>
        <v>0</v>
      </c>
      <c r="K178" s="222"/>
      <c r="L178" s="227"/>
      <c r="M178" s="228"/>
      <c r="N178" s="229"/>
      <c r="O178" s="229"/>
      <c r="P178" s="230">
        <f>SUM(P179:P185)</f>
        <v>0</v>
      </c>
      <c r="Q178" s="229"/>
      <c r="R178" s="230">
        <f>SUM(R179:R185)</f>
        <v>0</v>
      </c>
      <c r="S178" s="229"/>
      <c r="T178" s="231">
        <f>SUM(T179:T185)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32" t="s">
        <v>86</v>
      </c>
      <c r="AT178" s="233" t="s">
        <v>77</v>
      </c>
      <c r="AU178" s="233" t="s">
        <v>86</v>
      </c>
      <c r="AY178" s="232" t="s">
        <v>127</v>
      </c>
      <c r="BK178" s="234">
        <f>SUM(BK179:BK185)</f>
        <v>0</v>
      </c>
    </row>
    <row r="179" s="2" customFormat="1" ht="33" customHeight="1">
      <c r="A179" s="39"/>
      <c r="B179" s="40"/>
      <c r="C179" s="237" t="s">
        <v>233</v>
      </c>
      <c r="D179" s="237" t="s">
        <v>129</v>
      </c>
      <c r="E179" s="238" t="s">
        <v>234</v>
      </c>
      <c r="F179" s="239" t="s">
        <v>235</v>
      </c>
      <c r="G179" s="240" t="s">
        <v>236</v>
      </c>
      <c r="H179" s="241">
        <v>5.141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</v>
      </c>
      <c r="R179" s="247">
        <f>Q179*H179</f>
        <v>0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133</v>
      </c>
      <c r="AT179" s="249" t="s">
        <v>129</v>
      </c>
      <c r="AU179" s="249" t="s">
        <v>88</v>
      </c>
      <c r="AY179" s="18" t="s">
        <v>127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133</v>
      </c>
      <c r="BM179" s="249" t="s">
        <v>237</v>
      </c>
    </row>
    <row r="180" s="2" customFormat="1" ht="33" customHeight="1">
      <c r="A180" s="39"/>
      <c r="B180" s="40"/>
      <c r="C180" s="237" t="s">
        <v>238</v>
      </c>
      <c r="D180" s="237" t="s">
        <v>129</v>
      </c>
      <c r="E180" s="238" t="s">
        <v>239</v>
      </c>
      <c r="F180" s="239" t="s">
        <v>240</v>
      </c>
      <c r="G180" s="240" t="s">
        <v>236</v>
      </c>
      <c r="H180" s="241">
        <v>174.79400000000001</v>
      </c>
      <c r="I180" s="242"/>
      <c r="J180" s="243">
        <f>ROUND(I180*H180,2)</f>
        <v>0</v>
      </c>
      <c r="K180" s="244"/>
      <c r="L180" s="45"/>
      <c r="M180" s="245" t="s">
        <v>1</v>
      </c>
      <c r="N180" s="246" t="s">
        <v>43</v>
      </c>
      <c r="O180" s="92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9" t="s">
        <v>133</v>
      </c>
      <c r="AT180" s="249" t="s">
        <v>129</v>
      </c>
      <c r="AU180" s="249" t="s">
        <v>88</v>
      </c>
      <c r="AY180" s="18" t="s">
        <v>127</v>
      </c>
      <c r="BE180" s="250">
        <f>IF(N180="základní",J180,0)</f>
        <v>0</v>
      </c>
      <c r="BF180" s="250">
        <f>IF(N180="snížená",J180,0)</f>
        <v>0</v>
      </c>
      <c r="BG180" s="250">
        <f>IF(N180="zákl. přenesená",J180,0)</f>
        <v>0</v>
      </c>
      <c r="BH180" s="250">
        <f>IF(N180="sníž. přenesená",J180,0)</f>
        <v>0</v>
      </c>
      <c r="BI180" s="250">
        <f>IF(N180="nulová",J180,0)</f>
        <v>0</v>
      </c>
      <c r="BJ180" s="18" t="s">
        <v>86</v>
      </c>
      <c r="BK180" s="250">
        <f>ROUND(I180*H180,2)</f>
        <v>0</v>
      </c>
      <c r="BL180" s="18" t="s">
        <v>133</v>
      </c>
      <c r="BM180" s="249" t="s">
        <v>241</v>
      </c>
    </row>
    <row r="181" s="15" customFormat="1">
      <c r="A181" s="15"/>
      <c r="B181" s="274"/>
      <c r="C181" s="275"/>
      <c r="D181" s="253" t="s">
        <v>135</v>
      </c>
      <c r="E181" s="276" t="s">
        <v>1</v>
      </c>
      <c r="F181" s="277" t="s">
        <v>242</v>
      </c>
      <c r="G181" s="275"/>
      <c r="H181" s="276" t="s">
        <v>1</v>
      </c>
      <c r="I181" s="278"/>
      <c r="J181" s="275"/>
      <c r="K181" s="275"/>
      <c r="L181" s="279"/>
      <c r="M181" s="280"/>
      <c r="N181" s="281"/>
      <c r="O181" s="281"/>
      <c r="P181" s="281"/>
      <c r="Q181" s="281"/>
      <c r="R181" s="281"/>
      <c r="S181" s="281"/>
      <c r="T181" s="28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3" t="s">
        <v>135</v>
      </c>
      <c r="AU181" s="283" t="s">
        <v>88</v>
      </c>
      <c r="AV181" s="15" t="s">
        <v>86</v>
      </c>
      <c r="AW181" s="15" t="s">
        <v>34</v>
      </c>
      <c r="AX181" s="15" t="s">
        <v>78</v>
      </c>
      <c r="AY181" s="283" t="s">
        <v>127</v>
      </c>
    </row>
    <row r="182" s="13" customFormat="1">
      <c r="A182" s="13"/>
      <c r="B182" s="251"/>
      <c r="C182" s="252"/>
      <c r="D182" s="253" t="s">
        <v>135</v>
      </c>
      <c r="E182" s="254" t="s">
        <v>1</v>
      </c>
      <c r="F182" s="255" t="s">
        <v>243</v>
      </c>
      <c r="G182" s="252"/>
      <c r="H182" s="256">
        <v>174.79400000000001</v>
      </c>
      <c r="I182" s="257"/>
      <c r="J182" s="252"/>
      <c r="K182" s="252"/>
      <c r="L182" s="258"/>
      <c r="M182" s="259"/>
      <c r="N182" s="260"/>
      <c r="O182" s="260"/>
      <c r="P182" s="260"/>
      <c r="Q182" s="260"/>
      <c r="R182" s="260"/>
      <c r="S182" s="260"/>
      <c r="T182" s="26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2" t="s">
        <v>135</v>
      </c>
      <c r="AU182" s="262" t="s">
        <v>88</v>
      </c>
      <c r="AV182" s="13" t="s">
        <v>88</v>
      </c>
      <c r="AW182" s="13" t="s">
        <v>34</v>
      </c>
      <c r="AX182" s="13" t="s">
        <v>86</v>
      </c>
      <c r="AY182" s="262" t="s">
        <v>127</v>
      </c>
    </row>
    <row r="183" s="2" customFormat="1" ht="33" customHeight="1">
      <c r="A183" s="39"/>
      <c r="B183" s="40"/>
      <c r="C183" s="237" t="s">
        <v>7</v>
      </c>
      <c r="D183" s="237" t="s">
        <v>129</v>
      </c>
      <c r="E183" s="238" t="s">
        <v>244</v>
      </c>
      <c r="F183" s="239" t="s">
        <v>245</v>
      </c>
      <c r="G183" s="240" t="s">
        <v>236</v>
      </c>
      <c r="H183" s="241">
        <v>1.0209999999999999</v>
      </c>
      <c r="I183" s="242"/>
      <c r="J183" s="243">
        <f>ROUND(I183*H183,2)</f>
        <v>0</v>
      </c>
      <c r="K183" s="244"/>
      <c r="L183" s="45"/>
      <c r="M183" s="245" t="s">
        <v>1</v>
      </c>
      <c r="N183" s="246" t="s">
        <v>43</v>
      </c>
      <c r="O183" s="92"/>
      <c r="P183" s="247">
        <f>O183*H183</f>
        <v>0</v>
      </c>
      <c r="Q183" s="247">
        <v>0</v>
      </c>
      <c r="R183" s="247">
        <f>Q183*H183</f>
        <v>0</v>
      </c>
      <c r="S183" s="247">
        <v>0</v>
      </c>
      <c r="T183" s="24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9" t="s">
        <v>133</v>
      </c>
      <c r="AT183" s="249" t="s">
        <v>129</v>
      </c>
      <c r="AU183" s="249" t="s">
        <v>88</v>
      </c>
      <c r="AY183" s="18" t="s">
        <v>127</v>
      </c>
      <c r="BE183" s="250">
        <f>IF(N183="základní",J183,0)</f>
        <v>0</v>
      </c>
      <c r="BF183" s="250">
        <f>IF(N183="snížená",J183,0)</f>
        <v>0</v>
      </c>
      <c r="BG183" s="250">
        <f>IF(N183="zákl. přenesená",J183,0)</f>
        <v>0</v>
      </c>
      <c r="BH183" s="250">
        <f>IF(N183="sníž. přenesená",J183,0)</f>
        <v>0</v>
      </c>
      <c r="BI183" s="250">
        <f>IF(N183="nulová",J183,0)</f>
        <v>0</v>
      </c>
      <c r="BJ183" s="18" t="s">
        <v>86</v>
      </c>
      <c r="BK183" s="250">
        <f>ROUND(I183*H183,2)</f>
        <v>0</v>
      </c>
      <c r="BL183" s="18" t="s">
        <v>133</v>
      </c>
      <c r="BM183" s="249" t="s">
        <v>246</v>
      </c>
    </row>
    <row r="184" s="2" customFormat="1" ht="33" customHeight="1">
      <c r="A184" s="39"/>
      <c r="B184" s="40"/>
      <c r="C184" s="237" t="s">
        <v>247</v>
      </c>
      <c r="D184" s="237" t="s">
        <v>129</v>
      </c>
      <c r="E184" s="238" t="s">
        <v>248</v>
      </c>
      <c r="F184" s="239" t="s">
        <v>249</v>
      </c>
      <c r="G184" s="240" t="s">
        <v>236</v>
      </c>
      <c r="H184" s="241">
        <v>4.1200000000000001</v>
      </c>
      <c r="I184" s="242"/>
      <c r="J184" s="243">
        <f>ROUND(I184*H184,2)</f>
        <v>0</v>
      </c>
      <c r="K184" s="244"/>
      <c r="L184" s="45"/>
      <c r="M184" s="245" t="s">
        <v>1</v>
      </c>
      <c r="N184" s="246" t="s">
        <v>43</v>
      </c>
      <c r="O184" s="92"/>
      <c r="P184" s="247">
        <f>O184*H184</f>
        <v>0</v>
      </c>
      <c r="Q184" s="247">
        <v>0</v>
      </c>
      <c r="R184" s="247">
        <f>Q184*H184</f>
        <v>0</v>
      </c>
      <c r="S184" s="247">
        <v>0</v>
      </c>
      <c r="T184" s="24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9" t="s">
        <v>133</v>
      </c>
      <c r="AT184" s="249" t="s">
        <v>129</v>
      </c>
      <c r="AU184" s="249" t="s">
        <v>88</v>
      </c>
      <c r="AY184" s="18" t="s">
        <v>127</v>
      </c>
      <c r="BE184" s="250">
        <f>IF(N184="základní",J184,0)</f>
        <v>0</v>
      </c>
      <c r="BF184" s="250">
        <f>IF(N184="snížená",J184,0)</f>
        <v>0</v>
      </c>
      <c r="BG184" s="250">
        <f>IF(N184="zákl. přenesená",J184,0)</f>
        <v>0</v>
      </c>
      <c r="BH184" s="250">
        <f>IF(N184="sníž. přenesená",J184,0)</f>
        <v>0</v>
      </c>
      <c r="BI184" s="250">
        <f>IF(N184="nulová",J184,0)</f>
        <v>0</v>
      </c>
      <c r="BJ184" s="18" t="s">
        <v>86</v>
      </c>
      <c r="BK184" s="250">
        <f>ROUND(I184*H184,2)</f>
        <v>0</v>
      </c>
      <c r="BL184" s="18" t="s">
        <v>133</v>
      </c>
      <c r="BM184" s="249" t="s">
        <v>250</v>
      </c>
    </row>
    <row r="185" s="13" customFormat="1">
      <c r="A185" s="13"/>
      <c r="B185" s="251"/>
      <c r="C185" s="252"/>
      <c r="D185" s="253" t="s">
        <v>135</v>
      </c>
      <c r="E185" s="254" t="s">
        <v>1</v>
      </c>
      <c r="F185" s="255" t="s">
        <v>251</v>
      </c>
      <c r="G185" s="252"/>
      <c r="H185" s="256">
        <v>4.1200000000000001</v>
      </c>
      <c r="I185" s="257"/>
      <c r="J185" s="252"/>
      <c r="K185" s="252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135</v>
      </c>
      <c r="AU185" s="262" t="s">
        <v>88</v>
      </c>
      <c r="AV185" s="13" t="s">
        <v>88</v>
      </c>
      <c r="AW185" s="13" t="s">
        <v>34</v>
      </c>
      <c r="AX185" s="13" t="s">
        <v>86</v>
      </c>
      <c r="AY185" s="262" t="s">
        <v>127</v>
      </c>
    </row>
    <row r="186" s="12" customFormat="1" ht="22.8" customHeight="1">
      <c r="A186" s="12"/>
      <c r="B186" s="221"/>
      <c r="C186" s="222"/>
      <c r="D186" s="223" t="s">
        <v>77</v>
      </c>
      <c r="E186" s="235" t="s">
        <v>252</v>
      </c>
      <c r="F186" s="235" t="s">
        <v>253</v>
      </c>
      <c r="G186" s="222"/>
      <c r="H186" s="222"/>
      <c r="I186" s="225"/>
      <c r="J186" s="236">
        <f>BK186</f>
        <v>0</v>
      </c>
      <c r="K186" s="222"/>
      <c r="L186" s="227"/>
      <c r="M186" s="228"/>
      <c r="N186" s="229"/>
      <c r="O186" s="229"/>
      <c r="P186" s="230">
        <f>P187</f>
        <v>0</v>
      </c>
      <c r="Q186" s="229"/>
      <c r="R186" s="230">
        <f>R187</f>
        <v>0</v>
      </c>
      <c r="S186" s="229"/>
      <c r="T186" s="231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2" t="s">
        <v>86</v>
      </c>
      <c r="AT186" s="233" t="s">
        <v>77</v>
      </c>
      <c r="AU186" s="233" t="s">
        <v>86</v>
      </c>
      <c r="AY186" s="232" t="s">
        <v>127</v>
      </c>
      <c r="BK186" s="234">
        <f>BK187</f>
        <v>0</v>
      </c>
    </row>
    <row r="187" s="2" customFormat="1" ht="33" customHeight="1">
      <c r="A187" s="39"/>
      <c r="B187" s="40"/>
      <c r="C187" s="237" t="s">
        <v>254</v>
      </c>
      <c r="D187" s="237" t="s">
        <v>129</v>
      </c>
      <c r="E187" s="238" t="s">
        <v>255</v>
      </c>
      <c r="F187" s="239" t="s">
        <v>256</v>
      </c>
      <c r="G187" s="240" t="s">
        <v>236</v>
      </c>
      <c r="H187" s="241">
        <v>6.2009999999999996</v>
      </c>
      <c r="I187" s="242"/>
      <c r="J187" s="243">
        <f>ROUND(I187*H187,2)</f>
        <v>0</v>
      </c>
      <c r="K187" s="244"/>
      <c r="L187" s="45"/>
      <c r="M187" s="245" t="s">
        <v>1</v>
      </c>
      <c r="N187" s="246" t="s">
        <v>43</v>
      </c>
      <c r="O187" s="92"/>
      <c r="P187" s="247">
        <f>O187*H187</f>
        <v>0</v>
      </c>
      <c r="Q187" s="247">
        <v>0</v>
      </c>
      <c r="R187" s="247">
        <f>Q187*H187</f>
        <v>0</v>
      </c>
      <c r="S187" s="247">
        <v>0</v>
      </c>
      <c r="T187" s="24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9" t="s">
        <v>133</v>
      </c>
      <c r="AT187" s="249" t="s">
        <v>129</v>
      </c>
      <c r="AU187" s="249" t="s">
        <v>88</v>
      </c>
      <c r="AY187" s="18" t="s">
        <v>127</v>
      </c>
      <c r="BE187" s="250">
        <f>IF(N187="základní",J187,0)</f>
        <v>0</v>
      </c>
      <c r="BF187" s="250">
        <f>IF(N187="snížená",J187,0)</f>
        <v>0</v>
      </c>
      <c r="BG187" s="250">
        <f>IF(N187="zákl. přenesená",J187,0)</f>
        <v>0</v>
      </c>
      <c r="BH187" s="250">
        <f>IF(N187="sníž. přenesená",J187,0)</f>
        <v>0</v>
      </c>
      <c r="BI187" s="250">
        <f>IF(N187="nulová",J187,0)</f>
        <v>0</v>
      </c>
      <c r="BJ187" s="18" t="s">
        <v>86</v>
      </c>
      <c r="BK187" s="250">
        <f>ROUND(I187*H187,2)</f>
        <v>0</v>
      </c>
      <c r="BL187" s="18" t="s">
        <v>133</v>
      </c>
      <c r="BM187" s="249" t="s">
        <v>257</v>
      </c>
    </row>
    <row r="188" s="12" customFormat="1" ht="25.92" customHeight="1">
      <c r="A188" s="12"/>
      <c r="B188" s="221"/>
      <c r="C188" s="222"/>
      <c r="D188" s="223" t="s">
        <v>77</v>
      </c>
      <c r="E188" s="224" t="s">
        <v>258</v>
      </c>
      <c r="F188" s="224" t="s">
        <v>259</v>
      </c>
      <c r="G188" s="222"/>
      <c r="H188" s="222"/>
      <c r="I188" s="225"/>
      <c r="J188" s="226">
        <f>BK188</f>
        <v>0</v>
      </c>
      <c r="K188" s="222"/>
      <c r="L188" s="227"/>
      <c r="M188" s="228"/>
      <c r="N188" s="229"/>
      <c r="O188" s="229"/>
      <c r="P188" s="230">
        <f>P189+P197</f>
        <v>0</v>
      </c>
      <c r="Q188" s="229"/>
      <c r="R188" s="230">
        <f>R189+R197</f>
        <v>0.22420259999999997</v>
      </c>
      <c r="S188" s="229"/>
      <c r="T188" s="231">
        <f>T189+T197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2" t="s">
        <v>88</v>
      </c>
      <c r="AT188" s="233" t="s">
        <v>77</v>
      </c>
      <c r="AU188" s="233" t="s">
        <v>78</v>
      </c>
      <c r="AY188" s="232" t="s">
        <v>127</v>
      </c>
      <c r="BK188" s="234">
        <f>BK189+BK197</f>
        <v>0</v>
      </c>
    </row>
    <row r="189" s="12" customFormat="1" ht="22.8" customHeight="1">
      <c r="A189" s="12"/>
      <c r="B189" s="221"/>
      <c r="C189" s="222"/>
      <c r="D189" s="223" t="s">
        <v>77</v>
      </c>
      <c r="E189" s="235" t="s">
        <v>260</v>
      </c>
      <c r="F189" s="235" t="s">
        <v>261</v>
      </c>
      <c r="G189" s="222"/>
      <c r="H189" s="222"/>
      <c r="I189" s="225"/>
      <c r="J189" s="236">
        <f>BK189</f>
        <v>0</v>
      </c>
      <c r="K189" s="222"/>
      <c r="L189" s="227"/>
      <c r="M189" s="228"/>
      <c r="N189" s="229"/>
      <c r="O189" s="229"/>
      <c r="P189" s="230">
        <f>SUM(P190:P196)</f>
        <v>0</v>
      </c>
      <c r="Q189" s="229"/>
      <c r="R189" s="230">
        <f>SUM(R190:R196)</f>
        <v>0.22094999999999998</v>
      </c>
      <c r="S189" s="229"/>
      <c r="T189" s="231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2" t="s">
        <v>88</v>
      </c>
      <c r="AT189" s="233" t="s">
        <v>77</v>
      </c>
      <c r="AU189" s="233" t="s">
        <v>86</v>
      </c>
      <c r="AY189" s="232" t="s">
        <v>127</v>
      </c>
      <c r="BK189" s="234">
        <f>SUM(BK190:BK196)</f>
        <v>0</v>
      </c>
    </row>
    <row r="190" s="2" customFormat="1" ht="33" customHeight="1">
      <c r="A190" s="39"/>
      <c r="B190" s="40"/>
      <c r="C190" s="237" t="s">
        <v>262</v>
      </c>
      <c r="D190" s="237" t="s">
        <v>129</v>
      </c>
      <c r="E190" s="238" t="s">
        <v>263</v>
      </c>
      <c r="F190" s="239" t="s">
        <v>264</v>
      </c>
      <c r="G190" s="240" t="s">
        <v>153</v>
      </c>
      <c r="H190" s="241">
        <v>13.9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43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215</v>
      </c>
      <c r="AT190" s="249" t="s">
        <v>129</v>
      </c>
      <c r="AU190" s="249" t="s">
        <v>88</v>
      </c>
      <c r="AY190" s="18" t="s">
        <v>127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215</v>
      </c>
      <c r="BM190" s="249" t="s">
        <v>265</v>
      </c>
    </row>
    <row r="191" s="13" customFormat="1">
      <c r="A191" s="13"/>
      <c r="B191" s="251"/>
      <c r="C191" s="252"/>
      <c r="D191" s="253" t="s">
        <v>135</v>
      </c>
      <c r="E191" s="254" t="s">
        <v>1</v>
      </c>
      <c r="F191" s="255" t="s">
        <v>266</v>
      </c>
      <c r="G191" s="252"/>
      <c r="H191" s="256">
        <v>13.9</v>
      </c>
      <c r="I191" s="257"/>
      <c r="J191" s="252"/>
      <c r="K191" s="252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135</v>
      </c>
      <c r="AU191" s="262" t="s">
        <v>88</v>
      </c>
      <c r="AV191" s="13" t="s">
        <v>88</v>
      </c>
      <c r="AW191" s="13" t="s">
        <v>34</v>
      </c>
      <c r="AX191" s="13" t="s">
        <v>86</v>
      </c>
      <c r="AY191" s="262" t="s">
        <v>127</v>
      </c>
    </row>
    <row r="192" s="2" customFormat="1" ht="21.75" customHeight="1">
      <c r="A192" s="39"/>
      <c r="B192" s="40"/>
      <c r="C192" s="284" t="s">
        <v>267</v>
      </c>
      <c r="D192" s="284" t="s">
        <v>189</v>
      </c>
      <c r="E192" s="285" t="s">
        <v>268</v>
      </c>
      <c r="F192" s="286" t="s">
        <v>269</v>
      </c>
      <c r="G192" s="287" t="s">
        <v>270</v>
      </c>
      <c r="H192" s="288">
        <v>146.09999999999999</v>
      </c>
      <c r="I192" s="289"/>
      <c r="J192" s="290">
        <f>ROUND(I192*H192,2)</f>
        <v>0</v>
      </c>
      <c r="K192" s="291"/>
      <c r="L192" s="292"/>
      <c r="M192" s="293" t="s">
        <v>1</v>
      </c>
      <c r="N192" s="294" t="s">
        <v>43</v>
      </c>
      <c r="O192" s="92"/>
      <c r="P192" s="247">
        <f>O192*H192</f>
        <v>0</v>
      </c>
      <c r="Q192" s="247">
        <v>0.0015</v>
      </c>
      <c r="R192" s="247">
        <f>Q192*H192</f>
        <v>0.21914999999999998</v>
      </c>
      <c r="S192" s="247">
        <v>0</v>
      </c>
      <c r="T192" s="24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9" t="s">
        <v>271</v>
      </c>
      <c r="AT192" s="249" t="s">
        <v>189</v>
      </c>
      <c r="AU192" s="249" t="s">
        <v>88</v>
      </c>
      <c r="AY192" s="18" t="s">
        <v>127</v>
      </c>
      <c r="BE192" s="250">
        <f>IF(N192="základní",J192,0)</f>
        <v>0</v>
      </c>
      <c r="BF192" s="250">
        <f>IF(N192="snížená",J192,0)</f>
        <v>0</v>
      </c>
      <c r="BG192" s="250">
        <f>IF(N192="zákl. přenesená",J192,0)</f>
        <v>0</v>
      </c>
      <c r="BH192" s="250">
        <f>IF(N192="sníž. přenesená",J192,0)</f>
        <v>0</v>
      </c>
      <c r="BI192" s="250">
        <f>IF(N192="nulová",J192,0)</f>
        <v>0</v>
      </c>
      <c r="BJ192" s="18" t="s">
        <v>86</v>
      </c>
      <c r="BK192" s="250">
        <f>ROUND(I192*H192,2)</f>
        <v>0</v>
      </c>
      <c r="BL192" s="18" t="s">
        <v>215</v>
      </c>
      <c r="BM192" s="249" t="s">
        <v>272</v>
      </c>
    </row>
    <row r="193" s="13" customFormat="1">
      <c r="A193" s="13"/>
      <c r="B193" s="251"/>
      <c r="C193" s="252"/>
      <c r="D193" s="253" t="s">
        <v>135</v>
      </c>
      <c r="E193" s="254" t="s">
        <v>1</v>
      </c>
      <c r="F193" s="255" t="s">
        <v>273</v>
      </c>
      <c r="G193" s="252"/>
      <c r="H193" s="256">
        <v>146.09999999999999</v>
      </c>
      <c r="I193" s="257"/>
      <c r="J193" s="252"/>
      <c r="K193" s="252"/>
      <c r="L193" s="258"/>
      <c r="M193" s="259"/>
      <c r="N193" s="260"/>
      <c r="O193" s="260"/>
      <c r="P193" s="260"/>
      <c r="Q193" s="260"/>
      <c r="R193" s="260"/>
      <c r="S193" s="260"/>
      <c r="T193" s="26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2" t="s">
        <v>135</v>
      </c>
      <c r="AU193" s="262" t="s">
        <v>88</v>
      </c>
      <c r="AV193" s="13" t="s">
        <v>88</v>
      </c>
      <c r="AW193" s="13" t="s">
        <v>34</v>
      </c>
      <c r="AX193" s="13" t="s">
        <v>86</v>
      </c>
      <c r="AY193" s="262" t="s">
        <v>127</v>
      </c>
    </row>
    <row r="194" s="2" customFormat="1" ht="33" customHeight="1">
      <c r="A194" s="39"/>
      <c r="B194" s="40"/>
      <c r="C194" s="237" t="s">
        <v>274</v>
      </c>
      <c r="D194" s="237" t="s">
        <v>129</v>
      </c>
      <c r="E194" s="238" t="s">
        <v>275</v>
      </c>
      <c r="F194" s="239" t="s">
        <v>276</v>
      </c>
      <c r="G194" s="240" t="s">
        <v>277</v>
      </c>
      <c r="H194" s="241">
        <v>12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43</v>
      </c>
      <c r="O194" s="92"/>
      <c r="P194" s="247">
        <f>O194*H194</f>
        <v>0</v>
      </c>
      <c r="Q194" s="247">
        <v>0.00014999999999999999</v>
      </c>
      <c r="R194" s="247">
        <f>Q194*H194</f>
        <v>0.0018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215</v>
      </c>
      <c r="AT194" s="249" t="s">
        <v>129</v>
      </c>
      <c r="AU194" s="249" t="s">
        <v>88</v>
      </c>
      <c r="AY194" s="18" t="s">
        <v>127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86</v>
      </c>
      <c r="BK194" s="250">
        <f>ROUND(I194*H194,2)</f>
        <v>0</v>
      </c>
      <c r="BL194" s="18" t="s">
        <v>215</v>
      </c>
      <c r="BM194" s="249" t="s">
        <v>278</v>
      </c>
    </row>
    <row r="195" s="13" customFormat="1">
      <c r="A195" s="13"/>
      <c r="B195" s="251"/>
      <c r="C195" s="252"/>
      <c r="D195" s="253" t="s">
        <v>135</v>
      </c>
      <c r="E195" s="254" t="s">
        <v>1</v>
      </c>
      <c r="F195" s="255" t="s">
        <v>279</v>
      </c>
      <c r="G195" s="252"/>
      <c r="H195" s="256">
        <v>12</v>
      </c>
      <c r="I195" s="257"/>
      <c r="J195" s="252"/>
      <c r="K195" s="252"/>
      <c r="L195" s="258"/>
      <c r="M195" s="259"/>
      <c r="N195" s="260"/>
      <c r="O195" s="260"/>
      <c r="P195" s="260"/>
      <c r="Q195" s="260"/>
      <c r="R195" s="260"/>
      <c r="S195" s="260"/>
      <c r="T195" s="26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2" t="s">
        <v>135</v>
      </c>
      <c r="AU195" s="262" t="s">
        <v>88</v>
      </c>
      <c r="AV195" s="13" t="s">
        <v>88</v>
      </c>
      <c r="AW195" s="13" t="s">
        <v>34</v>
      </c>
      <c r="AX195" s="13" t="s">
        <v>86</v>
      </c>
      <c r="AY195" s="262" t="s">
        <v>127</v>
      </c>
    </row>
    <row r="196" s="2" customFormat="1" ht="33" customHeight="1">
      <c r="A196" s="39"/>
      <c r="B196" s="40"/>
      <c r="C196" s="237" t="s">
        <v>280</v>
      </c>
      <c r="D196" s="237" t="s">
        <v>129</v>
      </c>
      <c r="E196" s="238" t="s">
        <v>281</v>
      </c>
      <c r="F196" s="239" t="s">
        <v>282</v>
      </c>
      <c r="G196" s="240" t="s">
        <v>236</v>
      </c>
      <c r="H196" s="241">
        <v>0.221</v>
      </c>
      <c r="I196" s="242"/>
      <c r="J196" s="243">
        <f>ROUND(I196*H196,2)</f>
        <v>0</v>
      </c>
      <c r="K196" s="244"/>
      <c r="L196" s="45"/>
      <c r="M196" s="245" t="s">
        <v>1</v>
      </c>
      <c r="N196" s="246" t="s">
        <v>43</v>
      </c>
      <c r="O196" s="92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9" t="s">
        <v>215</v>
      </c>
      <c r="AT196" s="249" t="s">
        <v>129</v>
      </c>
      <c r="AU196" s="249" t="s">
        <v>88</v>
      </c>
      <c r="AY196" s="18" t="s">
        <v>127</v>
      </c>
      <c r="BE196" s="250">
        <f>IF(N196="základní",J196,0)</f>
        <v>0</v>
      </c>
      <c r="BF196" s="250">
        <f>IF(N196="snížená",J196,0)</f>
        <v>0</v>
      </c>
      <c r="BG196" s="250">
        <f>IF(N196="zákl. přenesená",J196,0)</f>
        <v>0</v>
      </c>
      <c r="BH196" s="250">
        <f>IF(N196="sníž. přenesená",J196,0)</f>
        <v>0</v>
      </c>
      <c r="BI196" s="250">
        <f>IF(N196="nulová",J196,0)</f>
        <v>0</v>
      </c>
      <c r="BJ196" s="18" t="s">
        <v>86</v>
      </c>
      <c r="BK196" s="250">
        <f>ROUND(I196*H196,2)</f>
        <v>0</v>
      </c>
      <c r="BL196" s="18" t="s">
        <v>215</v>
      </c>
      <c r="BM196" s="249" t="s">
        <v>283</v>
      </c>
    </row>
    <row r="197" s="12" customFormat="1" ht="22.8" customHeight="1">
      <c r="A197" s="12"/>
      <c r="B197" s="221"/>
      <c r="C197" s="222"/>
      <c r="D197" s="223" t="s">
        <v>77</v>
      </c>
      <c r="E197" s="235" t="s">
        <v>284</v>
      </c>
      <c r="F197" s="235" t="s">
        <v>285</v>
      </c>
      <c r="G197" s="222"/>
      <c r="H197" s="222"/>
      <c r="I197" s="225"/>
      <c r="J197" s="236">
        <f>BK197</f>
        <v>0</v>
      </c>
      <c r="K197" s="222"/>
      <c r="L197" s="227"/>
      <c r="M197" s="228"/>
      <c r="N197" s="229"/>
      <c r="O197" s="229"/>
      <c r="P197" s="230">
        <f>SUM(P198:P200)</f>
        <v>0</v>
      </c>
      <c r="Q197" s="229"/>
      <c r="R197" s="230">
        <f>SUM(R198:R200)</f>
        <v>0.0032525999999999996</v>
      </c>
      <c r="S197" s="229"/>
      <c r="T197" s="231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2" t="s">
        <v>88</v>
      </c>
      <c r="AT197" s="233" t="s">
        <v>77</v>
      </c>
      <c r="AU197" s="233" t="s">
        <v>86</v>
      </c>
      <c r="AY197" s="232" t="s">
        <v>127</v>
      </c>
      <c r="BK197" s="234">
        <f>SUM(BK198:BK200)</f>
        <v>0</v>
      </c>
    </row>
    <row r="198" s="2" customFormat="1" ht="21.75" customHeight="1">
      <c r="A198" s="39"/>
      <c r="B198" s="40"/>
      <c r="C198" s="237" t="s">
        <v>286</v>
      </c>
      <c r="D198" s="237" t="s">
        <v>129</v>
      </c>
      <c r="E198" s="238" t="s">
        <v>287</v>
      </c>
      <c r="F198" s="239" t="s">
        <v>288</v>
      </c>
      <c r="G198" s="240" t="s">
        <v>132</v>
      </c>
      <c r="H198" s="241">
        <v>12.51</v>
      </c>
      <c r="I198" s="242"/>
      <c r="J198" s="243">
        <f>ROUND(I198*H198,2)</f>
        <v>0</v>
      </c>
      <c r="K198" s="244"/>
      <c r="L198" s="45"/>
      <c r="M198" s="245" t="s">
        <v>1</v>
      </c>
      <c r="N198" s="246" t="s">
        <v>43</v>
      </c>
      <c r="O198" s="92"/>
      <c r="P198" s="247">
        <f>O198*H198</f>
        <v>0</v>
      </c>
      <c r="Q198" s="247">
        <v>0.00013999999999999999</v>
      </c>
      <c r="R198" s="247">
        <f>Q198*H198</f>
        <v>0.0017513999999999998</v>
      </c>
      <c r="S198" s="247">
        <v>0</v>
      </c>
      <c r="T198" s="24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9" t="s">
        <v>215</v>
      </c>
      <c r="AT198" s="249" t="s">
        <v>129</v>
      </c>
      <c r="AU198" s="249" t="s">
        <v>88</v>
      </c>
      <c r="AY198" s="18" t="s">
        <v>127</v>
      </c>
      <c r="BE198" s="250">
        <f>IF(N198="základní",J198,0)</f>
        <v>0</v>
      </c>
      <c r="BF198" s="250">
        <f>IF(N198="snížená",J198,0)</f>
        <v>0</v>
      </c>
      <c r="BG198" s="250">
        <f>IF(N198="zákl. přenesená",J198,0)</f>
        <v>0</v>
      </c>
      <c r="BH198" s="250">
        <f>IF(N198="sníž. přenesená",J198,0)</f>
        <v>0</v>
      </c>
      <c r="BI198" s="250">
        <f>IF(N198="nulová",J198,0)</f>
        <v>0</v>
      </c>
      <c r="BJ198" s="18" t="s">
        <v>86</v>
      </c>
      <c r="BK198" s="250">
        <f>ROUND(I198*H198,2)</f>
        <v>0</v>
      </c>
      <c r="BL198" s="18" t="s">
        <v>215</v>
      </c>
      <c r="BM198" s="249" t="s">
        <v>289</v>
      </c>
    </row>
    <row r="199" s="13" customFormat="1">
      <c r="A199" s="13"/>
      <c r="B199" s="251"/>
      <c r="C199" s="252"/>
      <c r="D199" s="253" t="s">
        <v>135</v>
      </c>
      <c r="E199" s="254" t="s">
        <v>1</v>
      </c>
      <c r="F199" s="255" t="s">
        <v>290</v>
      </c>
      <c r="G199" s="252"/>
      <c r="H199" s="256">
        <v>12.51</v>
      </c>
      <c r="I199" s="257"/>
      <c r="J199" s="252"/>
      <c r="K199" s="252"/>
      <c r="L199" s="258"/>
      <c r="M199" s="259"/>
      <c r="N199" s="260"/>
      <c r="O199" s="260"/>
      <c r="P199" s="260"/>
      <c r="Q199" s="260"/>
      <c r="R199" s="260"/>
      <c r="S199" s="260"/>
      <c r="T199" s="26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2" t="s">
        <v>135</v>
      </c>
      <c r="AU199" s="262" t="s">
        <v>88</v>
      </c>
      <c r="AV199" s="13" t="s">
        <v>88</v>
      </c>
      <c r="AW199" s="13" t="s">
        <v>34</v>
      </c>
      <c r="AX199" s="13" t="s">
        <v>86</v>
      </c>
      <c r="AY199" s="262" t="s">
        <v>127</v>
      </c>
    </row>
    <row r="200" s="2" customFormat="1" ht="21.75" customHeight="1">
      <c r="A200" s="39"/>
      <c r="B200" s="40"/>
      <c r="C200" s="237" t="s">
        <v>291</v>
      </c>
      <c r="D200" s="237" t="s">
        <v>129</v>
      </c>
      <c r="E200" s="238" t="s">
        <v>292</v>
      </c>
      <c r="F200" s="239" t="s">
        <v>293</v>
      </c>
      <c r="G200" s="240" t="s">
        <v>132</v>
      </c>
      <c r="H200" s="241">
        <v>12.51</v>
      </c>
      <c r="I200" s="242"/>
      <c r="J200" s="243">
        <f>ROUND(I200*H200,2)</f>
        <v>0</v>
      </c>
      <c r="K200" s="244"/>
      <c r="L200" s="45"/>
      <c r="M200" s="295" t="s">
        <v>1</v>
      </c>
      <c r="N200" s="296" t="s">
        <v>43</v>
      </c>
      <c r="O200" s="297"/>
      <c r="P200" s="298">
        <f>O200*H200</f>
        <v>0</v>
      </c>
      <c r="Q200" s="298">
        <v>0.00012</v>
      </c>
      <c r="R200" s="298">
        <f>Q200*H200</f>
        <v>0.0015012000000000001</v>
      </c>
      <c r="S200" s="298">
        <v>0</v>
      </c>
      <c r="T200" s="29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9" t="s">
        <v>215</v>
      </c>
      <c r="AT200" s="249" t="s">
        <v>129</v>
      </c>
      <c r="AU200" s="249" t="s">
        <v>88</v>
      </c>
      <c r="AY200" s="18" t="s">
        <v>127</v>
      </c>
      <c r="BE200" s="250">
        <f>IF(N200="základní",J200,0)</f>
        <v>0</v>
      </c>
      <c r="BF200" s="250">
        <f>IF(N200="snížená",J200,0)</f>
        <v>0</v>
      </c>
      <c r="BG200" s="250">
        <f>IF(N200="zákl. přenesená",J200,0)</f>
        <v>0</v>
      </c>
      <c r="BH200" s="250">
        <f>IF(N200="sníž. přenesená",J200,0)</f>
        <v>0</v>
      </c>
      <c r="BI200" s="250">
        <f>IF(N200="nulová",J200,0)</f>
        <v>0</v>
      </c>
      <c r="BJ200" s="18" t="s">
        <v>86</v>
      </c>
      <c r="BK200" s="250">
        <f>ROUND(I200*H200,2)</f>
        <v>0</v>
      </c>
      <c r="BL200" s="18" t="s">
        <v>215</v>
      </c>
      <c r="BM200" s="249" t="s">
        <v>294</v>
      </c>
    </row>
    <row r="201" s="2" customFormat="1" ht="6.96" customHeight="1">
      <c r="A201" s="39"/>
      <c r="B201" s="67"/>
      <c r="C201" s="68"/>
      <c r="D201" s="68"/>
      <c r="E201" s="68"/>
      <c r="F201" s="68"/>
      <c r="G201" s="68"/>
      <c r="H201" s="68"/>
      <c r="I201" s="184"/>
      <c r="J201" s="68"/>
      <c r="K201" s="68"/>
      <c r="L201" s="45"/>
      <c r="M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</row>
  </sheetData>
  <sheetProtection sheet="1" autoFilter="0" formatColumns="0" formatRows="0" objects="1" scenarios="1" spinCount="100000" saltValue="IQTP5n+2L1dreRNnTpR+sF1hUCekPvHx27rB6vdfetlzZ19ilMnRz7uNMkB8Dlhy5Ykv7XZ3Kyy7rXIw0VCq9w==" hashValue="J6UW4tWwlUy2bEH/Wxj04KQe8ZAn61QZBZJWxI+q5HBwuVLaQT9HjrklIJ/Nte7pNfdI0aGoahGPld3WOF05ug==" algorithmName="SHA-512" password="CC35"/>
  <autoFilter ref="C127:K20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7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40"/>
      <c r="J3" s="139"/>
      <c r="K3" s="139"/>
      <c r="L3" s="21"/>
      <c r="AT3" s="18" t="s">
        <v>88</v>
      </c>
    </row>
    <row r="4" s="1" customFormat="1" ht="24.96" customHeight="1">
      <c r="B4" s="21"/>
      <c r="D4" s="141" t="s">
        <v>92</v>
      </c>
      <c r="I4" s="137"/>
      <c r="L4" s="21"/>
      <c r="M4" s="142" t="s">
        <v>10</v>
      </c>
      <c r="AT4" s="18" t="s">
        <v>4</v>
      </c>
    </row>
    <row r="5" s="1" customFormat="1" ht="6.96" customHeight="1">
      <c r="B5" s="21"/>
      <c r="I5" s="137"/>
      <c r="L5" s="21"/>
    </row>
    <row r="6" s="1" customFormat="1" ht="12" customHeight="1">
      <c r="B6" s="21"/>
      <c r="D6" s="143" t="s">
        <v>16</v>
      </c>
      <c r="I6" s="137"/>
      <c r="L6" s="21"/>
    </row>
    <row r="7" s="1" customFormat="1" ht="16.5" customHeight="1">
      <c r="B7" s="21"/>
      <c r="E7" s="144" t="str">
        <f>'Rekapitulace stavby'!K6</f>
        <v>REKONSTRUKCE HRÁDKU HLAVNÍ BUDOVA</v>
      </c>
      <c r="F7" s="143"/>
      <c r="G7" s="143"/>
      <c r="H7" s="143"/>
      <c r="I7" s="137"/>
      <c r="L7" s="21"/>
    </row>
    <row r="8" s="2" customFormat="1" ht="12" customHeight="1">
      <c r="A8" s="39"/>
      <c r="B8" s="45"/>
      <c r="C8" s="39"/>
      <c r="D8" s="143" t="s">
        <v>93</v>
      </c>
      <c r="E8" s="39"/>
      <c r="F8" s="39"/>
      <c r="G8" s="39"/>
      <c r="H8" s="39"/>
      <c r="I8" s="145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295</v>
      </c>
      <c r="F9" s="39"/>
      <c r="G9" s="39"/>
      <c r="H9" s="39"/>
      <c r="I9" s="14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47" t="s">
        <v>1</v>
      </c>
      <c r="G11" s="39"/>
      <c r="H11" s="39"/>
      <c r="I11" s="148" t="s">
        <v>19</v>
      </c>
      <c r="J11" s="147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20</v>
      </c>
      <c r="E12" s="39"/>
      <c r="F12" s="147" t="s">
        <v>21</v>
      </c>
      <c r="G12" s="39"/>
      <c r="H12" s="39"/>
      <c r="I12" s="148" t="s">
        <v>22</v>
      </c>
      <c r="J12" s="149" t="str">
        <f>'Rekapitulace stavby'!AN8</f>
        <v>20. 1. 2020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5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24</v>
      </c>
      <c r="E14" s="39"/>
      <c r="F14" s="39"/>
      <c r="G14" s="39"/>
      <c r="H14" s="39"/>
      <c r="I14" s="148" t="s">
        <v>25</v>
      </c>
      <c r="J14" s="147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7" t="str">
        <f>IF('Rekapitulace stavby'!E11="","",'Rekapitulace stavby'!E11)</f>
        <v xml:space="preserve"> </v>
      </c>
      <c r="F15" s="39"/>
      <c r="G15" s="39"/>
      <c r="H15" s="39"/>
      <c r="I15" s="148" t="s">
        <v>27</v>
      </c>
      <c r="J15" s="147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5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28</v>
      </c>
      <c r="E17" s="39"/>
      <c r="F17" s="39"/>
      <c r="G17" s="39"/>
      <c r="H17" s="39"/>
      <c r="I17" s="148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7"/>
      <c r="G18" s="147"/>
      <c r="H18" s="147"/>
      <c r="I18" s="148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5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30</v>
      </c>
      <c r="E20" s="39"/>
      <c r="F20" s="39"/>
      <c r="G20" s="39"/>
      <c r="H20" s="39"/>
      <c r="I20" s="148" t="s">
        <v>25</v>
      </c>
      <c r="J20" s="147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7" t="s">
        <v>32</v>
      </c>
      <c r="F21" s="39"/>
      <c r="G21" s="39"/>
      <c r="H21" s="39"/>
      <c r="I21" s="148" t="s">
        <v>27</v>
      </c>
      <c r="J21" s="147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5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35</v>
      </c>
      <c r="E23" s="39"/>
      <c r="F23" s="39"/>
      <c r="G23" s="39"/>
      <c r="H23" s="39"/>
      <c r="I23" s="148" t="s">
        <v>25</v>
      </c>
      <c r="J23" s="147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7" t="s">
        <v>36</v>
      </c>
      <c r="F24" s="39"/>
      <c r="G24" s="39"/>
      <c r="H24" s="39"/>
      <c r="I24" s="148" t="s">
        <v>27</v>
      </c>
      <c r="J24" s="147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5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37</v>
      </c>
      <c r="E26" s="39"/>
      <c r="F26" s="39"/>
      <c r="G26" s="39"/>
      <c r="H26" s="39"/>
      <c r="I26" s="145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0"/>
      <c r="B27" s="151"/>
      <c r="C27" s="150"/>
      <c r="D27" s="150"/>
      <c r="E27" s="152" t="s">
        <v>1</v>
      </c>
      <c r="F27" s="152"/>
      <c r="G27" s="152"/>
      <c r="H27" s="152"/>
      <c r="I27" s="153"/>
      <c r="J27" s="150"/>
      <c r="K27" s="150"/>
      <c r="L27" s="154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5"/>
      <c r="E29" s="155"/>
      <c r="F29" s="155"/>
      <c r="G29" s="155"/>
      <c r="H29" s="155"/>
      <c r="I29" s="156"/>
      <c r="J29" s="155"/>
      <c r="K29" s="15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7" t="s">
        <v>38</v>
      </c>
      <c r="E30" s="39"/>
      <c r="F30" s="39"/>
      <c r="G30" s="39"/>
      <c r="H30" s="39"/>
      <c r="I30" s="145"/>
      <c r="J30" s="158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5"/>
      <c r="E31" s="155"/>
      <c r="F31" s="155"/>
      <c r="G31" s="155"/>
      <c r="H31" s="155"/>
      <c r="I31" s="156"/>
      <c r="J31" s="155"/>
      <c r="K31" s="15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9" t="s">
        <v>40</v>
      </c>
      <c r="G32" s="39"/>
      <c r="H32" s="39"/>
      <c r="I32" s="160" t="s">
        <v>39</v>
      </c>
      <c r="J32" s="159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1" t="s">
        <v>42</v>
      </c>
      <c r="E33" s="143" t="s">
        <v>43</v>
      </c>
      <c r="F33" s="162">
        <f>ROUND((SUM(BE123:BE212)),  2)</f>
        <v>0</v>
      </c>
      <c r="G33" s="39"/>
      <c r="H33" s="39"/>
      <c r="I33" s="163">
        <v>0.20999999999999999</v>
      </c>
      <c r="J33" s="162">
        <f>ROUND(((SUM(BE123:BE212))*I33),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62">
        <f>ROUND((SUM(BF123:BF212)),  2)</f>
        <v>0</v>
      </c>
      <c r="G34" s="39"/>
      <c r="H34" s="39"/>
      <c r="I34" s="163">
        <v>0.14999999999999999</v>
      </c>
      <c r="J34" s="162">
        <f>ROUND(((SUM(BF123:BF212))*I34),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62">
        <f>ROUND((SUM(BG123:BG212)),  2)</f>
        <v>0</v>
      </c>
      <c r="G35" s="39"/>
      <c r="H35" s="39"/>
      <c r="I35" s="163">
        <v>0.20999999999999999</v>
      </c>
      <c r="J35" s="162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62">
        <f>ROUND((SUM(BH123:BH212)),  2)</f>
        <v>0</v>
      </c>
      <c r="G36" s="39"/>
      <c r="H36" s="39"/>
      <c r="I36" s="163">
        <v>0.14999999999999999</v>
      </c>
      <c r="J36" s="162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62">
        <f>ROUND((SUM(BI123:BI212)),  2)</f>
        <v>0</v>
      </c>
      <c r="G37" s="39"/>
      <c r="H37" s="39"/>
      <c r="I37" s="163">
        <v>0</v>
      </c>
      <c r="J37" s="162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5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4"/>
      <c r="D39" s="165" t="s">
        <v>48</v>
      </c>
      <c r="E39" s="166"/>
      <c r="F39" s="166"/>
      <c r="G39" s="167" t="s">
        <v>49</v>
      </c>
      <c r="H39" s="168" t="s">
        <v>50</v>
      </c>
      <c r="I39" s="169"/>
      <c r="J39" s="170">
        <f>SUM(J30:J37)</f>
        <v>0</v>
      </c>
      <c r="K39" s="171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7"/>
      <c r="L41" s="21"/>
    </row>
    <row r="42" s="1" customFormat="1" ht="14.4" customHeight="1">
      <c r="B42" s="21"/>
      <c r="I42" s="137"/>
      <c r="L42" s="21"/>
    </row>
    <row r="43" s="1" customFormat="1" ht="14.4" customHeight="1">
      <c r="B43" s="21"/>
      <c r="I43" s="137"/>
      <c r="L43" s="21"/>
    </row>
    <row r="44" s="1" customFormat="1" ht="14.4" customHeight="1">
      <c r="B44" s="21"/>
      <c r="I44" s="137"/>
      <c r="L44" s="21"/>
    </row>
    <row r="45" s="1" customFormat="1" ht="14.4" customHeight="1">
      <c r="B45" s="21"/>
      <c r="I45" s="137"/>
      <c r="L45" s="21"/>
    </row>
    <row r="46" s="1" customFormat="1" ht="14.4" customHeight="1">
      <c r="B46" s="21"/>
      <c r="I46" s="137"/>
      <c r="L46" s="21"/>
    </row>
    <row r="47" s="1" customFormat="1" ht="14.4" customHeight="1">
      <c r="B47" s="21"/>
      <c r="I47" s="137"/>
      <c r="L47" s="21"/>
    </row>
    <row r="48" s="1" customFormat="1" ht="14.4" customHeight="1">
      <c r="B48" s="21"/>
      <c r="I48" s="137"/>
      <c r="L48" s="21"/>
    </row>
    <row r="49" s="1" customFormat="1" ht="14.4" customHeight="1">
      <c r="B49" s="21"/>
      <c r="I49" s="137"/>
      <c r="L49" s="21"/>
    </row>
    <row r="50" s="2" customFormat="1" ht="14.4" customHeight="1">
      <c r="B50" s="64"/>
      <c r="D50" s="172" t="s">
        <v>51</v>
      </c>
      <c r="E50" s="173"/>
      <c r="F50" s="173"/>
      <c r="G50" s="172" t="s">
        <v>52</v>
      </c>
      <c r="H50" s="173"/>
      <c r="I50" s="174"/>
      <c r="J50" s="173"/>
      <c r="K50" s="17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53</v>
      </c>
      <c r="E61" s="176"/>
      <c r="F61" s="177" t="s">
        <v>54</v>
      </c>
      <c r="G61" s="175" t="s">
        <v>53</v>
      </c>
      <c r="H61" s="176"/>
      <c r="I61" s="178"/>
      <c r="J61" s="179" t="s">
        <v>54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2" t="s">
        <v>55</v>
      </c>
      <c r="E65" s="180"/>
      <c r="F65" s="180"/>
      <c r="G65" s="172" t="s">
        <v>56</v>
      </c>
      <c r="H65" s="180"/>
      <c r="I65" s="181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53</v>
      </c>
      <c r="E76" s="176"/>
      <c r="F76" s="177" t="s">
        <v>54</v>
      </c>
      <c r="G76" s="175" t="s">
        <v>53</v>
      </c>
      <c r="H76" s="176"/>
      <c r="I76" s="178"/>
      <c r="J76" s="179" t="s">
        <v>54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4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5"/>
      <c r="C81" s="186"/>
      <c r="D81" s="186"/>
      <c r="E81" s="186"/>
      <c r="F81" s="186"/>
      <c r="G81" s="186"/>
      <c r="H81" s="186"/>
      <c r="I81" s="187"/>
      <c r="J81" s="186"/>
      <c r="K81" s="18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14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8" t="str">
        <f>E7</f>
        <v>REKONSTRUKCE HRÁDKU HLAVNÍ BUDOVA</v>
      </c>
      <c r="F85" s="33"/>
      <c r="G85" s="33"/>
      <c r="H85" s="33"/>
      <c r="I85" s="14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145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Šikmá zdvihací plošina pro zásobování</v>
      </c>
      <c r="F87" s="41"/>
      <c r="G87" s="41"/>
      <c r="H87" s="41"/>
      <c r="I87" s="14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Varnsdorf č.p.1726</v>
      </c>
      <c r="G89" s="41"/>
      <c r="H89" s="41"/>
      <c r="I89" s="148" t="s">
        <v>22</v>
      </c>
      <c r="J89" s="80" t="str">
        <f>IF(J12="","",J12)</f>
        <v>20. 1. 2020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148" t="s">
        <v>30</v>
      </c>
      <c r="J91" s="37" t="str">
        <f>E21</f>
        <v>V a M s. r. o. Liberec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148" t="s">
        <v>35</v>
      </c>
      <c r="J92" s="37" t="str">
        <f>E24</f>
        <v>Ing.Dana Polcarová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5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9" t="s">
        <v>96</v>
      </c>
      <c r="D94" s="190"/>
      <c r="E94" s="190"/>
      <c r="F94" s="190"/>
      <c r="G94" s="190"/>
      <c r="H94" s="190"/>
      <c r="I94" s="191"/>
      <c r="J94" s="192" t="s">
        <v>97</v>
      </c>
      <c r="K94" s="19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93" t="s">
        <v>98</v>
      </c>
      <c r="D96" s="41"/>
      <c r="E96" s="41"/>
      <c r="F96" s="41"/>
      <c r="G96" s="41"/>
      <c r="H96" s="41"/>
      <c r="I96" s="145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94"/>
      <c r="C97" s="195"/>
      <c r="D97" s="196" t="s">
        <v>100</v>
      </c>
      <c r="E97" s="197"/>
      <c r="F97" s="197"/>
      <c r="G97" s="197"/>
      <c r="H97" s="197"/>
      <c r="I97" s="198"/>
      <c r="J97" s="199">
        <f>J124</f>
        <v>0</v>
      </c>
      <c r="K97" s="195"/>
      <c r="L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1"/>
      <c r="C98" s="202"/>
      <c r="D98" s="203" t="s">
        <v>101</v>
      </c>
      <c r="E98" s="204"/>
      <c r="F98" s="204"/>
      <c r="G98" s="204"/>
      <c r="H98" s="204"/>
      <c r="I98" s="205"/>
      <c r="J98" s="206">
        <f>J125</f>
        <v>0</v>
      </c>
      <c r="K98" s="202"/>
      <c r="L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1"/>
      <c r="C99" s="202"/>
      <c r="D99" s="203" t="s">
        <v>102</v>
      </c>
      <c r="E99" s="204"/>
      <c r="F99" s="204"/>
      <c r="G99" s="204"/>
      <c r="H99" s="204"/>
      <c r="I99" s="205"/>
      <c r="J99" s="206">
        <f>J163</f>
        <v>0</v>
      </c>
      <c r="K99" s="202"/>
      <c r="L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1"/>
      <c r="C100" s="202"/>
      <c r="D100" s="203" t="s">
        <v>108</v>
      </c>
      <c r="E100" s="204"/>
      <c r="F100" s="204"/>
      <c r="G100" s="204"/>
      <c r="H100" s="204"/>
      <c r="I100" s="205"/>
      <c r="J100" s="206">
        <f>J193</f>
        <v>0</v>
      </c>
      <c r="K100" s="20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94"/>
      <c r="C101" s="195"/>
      <c r="D101" s="196" t="s">
        <v>109</v>
      </c>
      <c r="E101" s="197"/>
      <c r="F101" s="197"/>
      <c r="G101" s="197"/>
      <c r="H101" s="197"/>
      <c r="I101" s="198"/>
      <c r="J101" s="199">
        <f>J195</f>
        <v>0</v>
      </c>
      <c r="K101" s="195"/>
      <c r="L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01"/>
      <c r="C102" s="202"/>
      <c r="D102" s="203" t="s">
        <v>110</v>
      </c>
      <c r="E102" s="204"/>
      <c r="F102" s="204"/>
      <c r="G102" s="204"/>
      <c r="H102" s="204"/>
      <c r="I102" s="205"/>
      <c r="J102" s="206">
        <f>J196</f>
        <v>0</v>
      </c>
      <c r="K102" s="20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1"/>
      <c r="C103" s="202"/>
      <c r="D103" s="203" t="s">
        <v>111</v>
      </c>
      <c r="E103" s="204"/>
      <c r="F103" s="204"/>
      <c r="G103" s="204"/>
      <c r="H103" s="204"/>
      <c r="I103" s="205"/>
      <c r="J103" s="206">
        <f>J209</f>
        <v>0</v>
      </c>
      <c r="K103" s="20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4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84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87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112</v>
      </c>
      <c r="D110" s="41"/>
      <c r="E110" s="41"/>
      <c r="F110" s="41"/>
      <c r="G110" s="41"/>
      <c r="H110" s="41"/>
      <c r="I110" s="14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4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4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8" t="str">
        <f>E7</f>
        <v>REKONSTRUKCE HRÁDKU HLAVNÍ BUDOVA</v>
      </c>
      <c r="F113" s="33"/>
      <c r="G113" s="33"/>
      <c r="H113" s="33"/>
      <c r="I113" s="14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93</v>
      </c>
      <c r="D114" s="41"/>
      <c r="E114" s="41"/>
      <c r="F114" s="41"/>
      <c r="G114" s="41"/>
      <c r="H114" s="41"/>
      <c r="I114" s="14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02 - Šikmá zdvihací plošina pro zásobování</v>
      </c>
      <c r="F115" s="41"/>
      <c r="G115" s="41"/>
      <c r="H115" s="41"/>
      <c r="I115" s="14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4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Varnsdorf č.p.1726</v>
      </c>
      <c r="G117" s="41"/>
      <c r="H117" s="41"/>
      <c r="I117" s="148" t="s">
        <v>22</v>
      </c>
      <c r="J117" s="80" t="str">
        <f>IF(J12="","",J12)</f>
        <v>20. 1. 2020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4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148" t="s">
        <v>30</v>
      </c>
      <c r="J119" s="37" t="str">
        <f>E21</f>
        <v>V a M s. r. o. Liberec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148" t="s">
        <v>35</v>
      </c>
      <c r="J120" s="37" t="str">
        <f>E24</f>
        <v>Ing.Dana Polcarová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14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8"/>
      <c r="B122" s="209"/>
      <c r="C122" s="210" t="s">
        <v>113</v>
      </c>
      <c r="D122" s="211" t="s">
        <v>63</v>
      </c>
      <c r="E122" s="211" t="s">
        <v>59</v>
      </c>
      <c r="F122" s="211" t="s">
        <v>60</v>
      </c>
      <c r="G122" s="211" t="s">
        <v>114</v>
      </c>
      <c r="H122" s="211" t="s">
        <v>115</v>
      </c>
      <c r="I122" s="212" t="s">
        <v>116</v>
      </c>
      <c r="J122" s="213" t="s">
        <v>97</v>
      </c>
      <c r="K122" s="214" t="s">
        <v>117</v>
      </c>
      <c r="L122" s="215"/>
      <c r="M122" s="101" t="s">
        <v>1</v>
      </c>
      <c r="N122" s="102" t="s">
        <v>42</v>
      </c>
      <c r="O122" s="102" t="s">
        <v>118</v>
      </c>
      <c r="P122" s="102" t="s">
        <v>119</v>
      </c>
      <c r="Q122" s="102" t="s">
        <v>120</v>
      </c>
      <c r="R122" s="102" t="s">
        <v>121</v>
      </c>
      <c r="S122" s="102" t="s">
        <v>122</v>
      </c>
      <c r="T122" s="103" t="s">
        <v>123</v>
      </c>
      <c r="U122" s="208"/>
      <c r="V122" s="208"/>
      <c r="W122" s="208"/>
      <c r="X122" s="208"/>
      <c r="Y122" s="208"/>
      <c r="Z122" s="208"/>
      <c r="AA122" s="208"/>
      <c r="AB122" s="208"/>
      <c r="AC122" s="208"/>
      <c r="AD122" s="208"/>
      <c r="AE122" s="208"/>
    </row>
    <row r="123" s="2" customFormat="1" ht="22.8" customHeight="1">
      <c r="A123" s="39"/>
      <c r="B123" s="40"/>
      <c r="C123" s="108" t="s">
        <v>124</v>
      </c>
      <c r="D123" s="41"/>
      <c r="E123" s="41"/>
      <c r="F123" s="41"/>
      <c r="G123" s="41"/>
      <c r="H123" s="41"/>
      <c r="I123" s="145"/>
      <c r="J123" s="216">
        <f>BK123</f>
        <v>0</v>
      </c>
      <c r="K123" s="41"/>
      <c r="L123" s="45"/>
      <c r="M123" s="104"/>
      <c r="N123" s="217"/>
      <c r="O123" s="105"/>
      <c r="P123" s="218">
        <f>P124+P195</f>
        <v>0</v>
      </c>
      <c r="Q123" s="105"/>
      <c r="R123" s="218">
        <f>R124+R195</f>
        <v>35.200818169999998</v>
      </c>
      <c r="S123" s="105"/>
      <c r="T123" s="219">
        <f>T124+T195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99</v>
      </c>
      <c r="BK123" s="220">
        <f>BK124+BK195</f>
        <v>0</v>
      </c>
    </row>
    <row r="124" s="12" customFormat="1" ht="25.92" customHeight="1">
      <c r="A124" s="12"/>
      <c r="B124" s="221"/>
      <c r="C124" s="222"/>
      <c r="D124" s="223" t="s">
        <v>77</v>
      </c>
      <c r="E124" s="224" t="s">
        <v>125</v>
      </c>
      <c r="F124" s="224" t="s">
        <v>126</v>
      </c>
      <c r="G124" s="222"/>
      <c r="H124" s="222"/>
      <c r="I124" s="225"/>
      <c r="J124" s="226">
        <f>BK124</f>
        <v>0</v>
      </c>
      <c r="K124" s="222"/>
      <c r="L124" s="227"/>
      <c r="M124" s="228"/>
      <c r="N124" s="229"/>
      <c r="O124" s="229"/>
      <c r="P124" s="230">
        <f>P125+P163+P193</f>
        <v>0</v>
      </c>
      <c r="Q124" s="229"/>
      <c r="R124" s="230">
        <f>R125+R163+R193</f>
        <v>25.574182359999998</v>
      </c>
      <c r="S124" s="229"/>
      <c r="T124" s="231">
        <f>T125+T163+T193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2" t="s">
        <v>86</v>
      </c>
      <c r="AT124" s="233" t="s">
        <v>77</v>
      </c>
      <c r="AU124" s="233" t="s">
        <v>78</v>
      </c>
      <c r="AY124" s="232" t="s">
        <v>127</v>
      </c>
      <c r="BK124" s="234">
        <f>BK125+BK163+BK193</f>
        <v>0</v>
      </c>
    </row>
    <row r="125" s="12" customFormat="1" ht="22.8" customHeight="1">
      <c r="A125" s="12"/>
      <c r="B125" s="221"/>
      <c r="C125" s="222"/>
      <c r="D125" s="223" t="s">
        <v>77</v>
      </c>
      <c r="E125" s="235" t="s">
        <v>86</v>
      </c>
      <c r="F125" s="235" t="s">
        <v>128</v>
      </c>
      <c r="G125" s="222"/>
      <c r="H125" s="222"/>
      <c r="I125" s="225"/>
      <c r="J125" s="236">
        <f>BK125</f>
        <v>0</v>
      </c>
      <c r="K125" s="222"/>
      <c r="L125" s="227"/>
      <c r="M125" s="228"/>
      <c r="N125" s="229"/>
      <c r="O125" s="229"/>
      <c r="P125" s="230">
        <f>SUM(P126:P162)</f>
        <v>0</v>
      </c>
      <c r="Q125" s="229"/>
      <c r="R125" s="230">
        <f>SUM(R126:R162)</f>
        <v>0</v>
      </c>
      <c r="S125" s="229"/>
      <c r="T125" s="231">
        <f>SUM(T126:T162)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2" t="s">
        <v>86</v>
      </c>
      <c r="AT125" s="233" t="s">
        <v>77</v>
      </c>
      <c r="AU125" s="233" t="s">
        <v>86</v>
      </c>
      <c r="AY125" s="232" t="s">
        <v>127</v>
      </c>
      <c r="BK125" s="234">
        <f>SUM(BK126:BK162)</f>
        <v>0</v>
      </c>
    </row>
    <row r="126" s="2" customFormat="1" ht="33" customHeight="1">
      <c r="A126" s="39"/>
      <c r="B126" s="40"/>
      <c r="C126" s="237" t="s">
        <v>86</v>
      </c>
      <c r="D126" s="237" t="s">
        <v>129</v>
      </c>
      <c r="E126" s="238" t="s">
        <v>296</v>
      </c>
      <c r="F126" s="239" t="s">
        <v>297</v>
      </c>
      <c r="G126" s="240" t="s">
        <v>132</v>
      </c>
      <c r="H126" s="241">
        <v>131</v>
      </c>
      <c r="I126" s="242"/>
      <c r="J126" s="243">
        <f>ROUND(I126*H126,2)</f>
        <v>0</v>
      </c>
      <c r="K126" s="244"/>
      <c r="L126" s="45"/>
      <c r="M126" s="245" t="s">
        <v>1</v>
      </c>
      <c r="N126" s="246" t="s">
        <v>43</v>
      </c>
      <c r="O126" s="92"/>
      <c r="P126" s="247">
        <f>O126*H126</f>
        <v>0</v>
      </c>
      <c r="Q126" s="247">
        <v>0</v>
      </c>
      <c r="R126" s="247">
        <f>Q126*H126</f>
        <v>0</v>
      </c>
      <c r="S126" s="247">
        <v>0</v>
      </c>
      <c r="T126" s="24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49" t="s">
        <v>133</v>
      </c>
      <c r="AT126" s="249" t="s">
        <v>129</v>
      </c>
      <c r="AU126" s="249" t="s">
        <v>88</v>
      </c>
      <c r="AY126" s="18" t="s">
        <v>127</v>
      </c>
      <c r="BE126" s="250">
        <f>IF(N126="základní",J126,0)</f>
        <v>0</v>
      </c>
      <c r="BF126" s="250">
        <f>IF(N126="snížená",J126,0)</f>
        <v>0</v>
      </c>
      <c r="BG126" s="250">
        <f>IF(N126="zákl. přenesená",J126,0)</f>
        <v>0</v>
      </c>
      <c r="BH126" s="250">
        <f>IF(N126="sníž. přenesená",J126,0)</f>
        <v>0</v>
      </c>
      <c r="BI126" s="250">
        <f>IF(N126="nulová",J126,0)</f>
        <v>0</v>
      </c>
      <c r="BJ126" s="18" t="s">
        <v>86</v>
      </c>
      <c r="BK126" s="250">
        <f>ROUND(I126*H126,2)</f>
        <v>0</v>
      </c>
      <c r="BL126" s="18" t="s">
        <v>133</v>
      </c>
      <c r="BM126" s="249" t="s">
        <v>298</v>
      </c>
    </row>
    <row r="127" s="13" customFormat="1">
      <c r="A127" s="13"/>
      <c r="B127" s="251"/>
      <c r="C127" s="252"/>
      <c r="D127" s="253" t="s">
        <v>135</v>
      </c>
      <c r="E127" s="254" t="s">
        <v>1</v>
      </c>
      <c r="F127" s="255" t="s">
        <v>299</v>
      </c>
      <c r="G127" s="252"/>
      <c r="H127" s="256">
        <v>131</v>
      </c>
      <c r="I127" s="257"/>
      <c r="J127" s="252"/>
      <c r="K127" s="252"/>
      <c r="L127" s="258"/>
      <c r="M127" s="259"/>
      <c r="N127" s="260"/>
      <c r="O127" s="260"/>
      <c r="P127" s="260"/>
      <c r="Q127" s="260"/>
      <c r="R127" s="260"/>
      <c r="S127" s="260"/>
      <c r="T127" s="26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2" t="s">
        <v>135</v>
      </c>
      <c r="AU127" s="262" t="s">
        <v>88</v>
      </c>
      <c r="AV127" s="13" t="s">
        <v>88</v>
      </c>
      <c r="AW127" s="13" t="s">
        <v>34</v>
      </c>
      <c r="AX127" s="13" t="s">
        <v>86</v>
      </c>
      <c r="AY127" s="262" t="s">
        <v>127</v>
      </c>
    </row>
    <row r="128" s="2" customFormat="1" ht="33" customHeight="1">
      <c r="A128" s="39"/>
      <c r="B128" s="40"/>
      <c r="C128" s="237" t="s">
        <v>88</v>
      </c>
      <c r="D128" s="237" t="s">
        <v>129</v>
      </c>
      <c r="E128" s="238" t="s">
        <v>300</v>
      </c>
      <c r="F128" s="239" t="s">
        <v>301</v>
      </c>
      <c r="G128" s="240" t="s">
        <v>147</v>
      </c>
      <c r="H128" s="241">
        <v>15.234</v>
      </c>
      <c r="I128" s="242"/>
      <c r="J128" s="243">
        <f>ROUND(I128*H128,2)</f>
        <v>0</v>
      </c>
      <c r="K128" s="244"/>
      <c r="L128" s="45"/>
      <c r="M128" s="245" t="s">
        <v>1</v>
      </c>
      <c r="N128" s="246" t="s">
        <v>43</v>
      </c>
      <c r="O128" s="92"/>
      <c r="P128" s="247">
        <f>O128*H128</f>
        <v>0</v>
      </c>
      <c r="Q128" s="247">
        <v>0</v>
      </c>
      <c r="R128" s="247">
        <f>Q128*H128</f>
        <v>0</v>
      </c>
      <c r="S128" s="247">
        <v>0</v>
      </c>
      <c r="T128" s="248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49" t="s">
        <v>133</v>
      </c>
      <c r="AT128" s="249" t="s">
        <v>129</v>
      </c>
      <c r="AU128" s="249" t="s">
        <v>88</v>
      </c>
      <c r="AY128" s="18" t="s">
        <v>127</v>
      </c>
      <c r="BE128" s="250">
        <f>IF(N128="základní",J128,0)</f>
        <v>0</v>
      </c>
      <c r="BF128" s="250">
        <f>IF(N128="snížená",J128,0)</f>
        <v>0</v>
      </c>
      <c r="BG128" s="250">
        <f>IF(N128="zákl. přenesená",J128,0)</f>
        <v>0</v>
      </c>
      <c r="BH128" s="250">
        <f>IF(N128="sníž. přenesená",J128,0)</f>
        <v>0</v>
      </c>
      <c r="BI128" s="250">
        <f>IF(N128="nulová",J128,0)</f>
        <v>0</v>
      </c>
      <c r="BJ128" s="18" t="s">
        <v>86</v>
      </c>
      <c r="BK128" s="250">
        <f>ROUND(I128*H128,2)</f>
        <v>0</v>
      </c>
      <c r="BL128" s="18" t="s">
        <v>133</v>
      </c>
      <c r="BM128" s="249" t="s">
        <v>302</v>
      </c>
    </row>
    <row r="129" s="13" customFormat="1">
      <c r="A129" s="13"/>
      <c r="B129" s="251"/>
      <c r="C129" s="252"/>
      <c r="D129" s="253" t="s">
        <v>135</v>
      </c>
      <c r="E129" s="254" t="s">
        <v>1</v>
      </c>
      <c r="F129" s="255" t="s">
        <v>303</v>
      </c>
      <c r="G129" s="252"/>
      <c r="H129" s="256">
        <v>25.390000000000001</v>
      </c>
      <c r="I129" s="257"/>
      <c r="J129" s="252"/>
      <c r="K129" s="252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135</v>
      </c>
      <c r="AU129" s="262" t="s">
        <v>88</v>
      </c>
      <c r="AV129" s="13" t="s">
        <v>88</v>
      </c>
      <c r="AW129" s="13" t="s">
        <v>34</v>
      </c>
      <c r="AX129" s="13" t="s">
        <v>78</v>
      </c>
      <c r="AY129" s="262" t="s">
        <v>127</v>
      </c>
    </row>
    <row r="130" s="13" customFormat="1">
      <c r="A130" s="13"/>
      <c r="B130" s="251"/>
      <c r="C130" s="252"/>
      <c r="D130" s="253" t="s">
        <v>135</v>
      </c>
      <c r="E130" s="254" t="s">
        <v>1</v>
      </c>
      <c r="F130" s="255" t="s">
        <v>304</v>
      </c>
      <c r="G130" s="252"/>
      <c r="H130" s="256">
        <v>15.234</v>
      </c>
      <c r="I130" s="257"/>
      <c r="J130" s="252"/>
      <c r="K130" s="252"/>
      <c r="L130" s="258"/>
      <c r="M130" s="259"/>
      <c r="N130" s="260"/>
      <c r="O130" s="260"/>
      <c r="P130" s="260"/>
      <c r="Q130" s="260"/>
      <c r="R130" s="260"/>
      <c r="S130" s="260"/>
      <c r="T130" s="26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135</v>
      </c>
      <c r="AU130" s="262" t="s">
        <v>88</v>
      </c>
      <c r="AV130" s="13" t="s">
        <v>88</v>
      </c>
      <c r="AW130" s="13" t="s">
        <v>34</v>
      </c>
      <c r="AX130" s="13" t="s">
        <v>86</v>
      </c>
      <c r="AY130" s="262" t="s">
        <v>127</v>
      </c>
    </row>
    <row r="131" s="2" customFormat="1" ht="33" customHeight="1">
      <c r="A131" s="39"/>
      <c r="B131" s="40"/>
      <c r="C131" s="237" t="s">
        <v>144</v>
      </c>
      <c r="D131" s="237" t="s">
        <v>129</v>
      </c>
      <c r="E131" s="238" t="s">
        <v>305</v>
      </c>
      <c r="F131" s="239" t="s">
        <v>306</v>
      </c>
      <c r="G131" s="240" t="s">
        <v>147</v>
      </c>
      <c r="H131" s="241">
        <v>10.156000000000001</v>
      </c>
      <c r="I131" s="242"/>
      <c r="J131" s="243">
        <f>ROUND(I131*H131,2)</f>
        <v>0</v>
      </c>
      <c r="K131" s="244"/>
      <c r="L131" s="45"/>
      <c r="M131" s="245" t="s">
        <v>1</v>
      </c>
      <c r="N131" s="246" t="s">
        <v>43</v>
      </c>
      <c r="O131" s="92"/>
      <c r="P131" s="247">
        <f>O131*H131</f>
        <v>0</v>
      </c>
      <c r="Q131" s="247">
        <v>0</v>
      </c>
      <c r="R131" s="247">
        <f>Q131*H131</f>
        <v>0</v>
      </c>
      <c r="S131" s="247">
        <v>0</v>
      </c>
      <c r="T131" s="24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9" t="s">
        <v>133</v>
      </c>
      <c r="AT131" s="249" t="s">
        <v>129</v>
      </c>
      <c r="AU131" s="249" t="s">
        <v>88</v>
      </c>
      <c r="AY131" s="18" t="s">
        <v>127</v>
      </c>
      <c r="BE131" s="250">
        <f>IF(N131="základní",J131,0)</f>
        <v>0</v>
      </c>
      <c r="BF131" s="250">
        <f>IF(N131="snížená",J131,0)</f>
        <v>0</v>
      </c>
      <c r="BG131" s="250">
        <f>IF(N131="zákl. přenesená",J131,0)</f>
        <v>0</v>
      </c>
      <c r="BH131" s="250">
        <f>IF(N131="sníž. přenesená",J131,0)</f>
        <v>0</v>
      </c>
      <c r="BI131" s="250">
        <f>IF(N131="nulová",J131,0)</f>
        <v>0</v>
      </c>
      <c r="BJ131" s="18" t="s">
        <v>86</v>
      </c>
      <c r="BK131" s="250">
        <f>ROUND(I131*H131,2)</f>
        <v>0</v>
      </c>
      <c r="BL131" s="18" t="s">
        <v>133</v>
      </c>
      <c r="BM131" s="249" t="s">
        <v>307</v>
      </c>
    </row>
    <row r="132" s="13" customFormat="1">
      <c r="A132" s="13"/>
      <c r="B132" s="251"/>
      <c r="C132" s="252"/>
      <c r="D132" s="253" t="s">
        <v>135</v>
      </c>
      <c r="E132" s="254" t="s">
        <v>1</v>
      </c>
      <c r="F132" s="255" t="s">
        <v>303</v>
      </c>
      <c r="G132" s="252"/>
      <c r="H132" s="256">
        <v>25.390000000000001</v>
      </c>
      <c r="I132" s="257"/>
      <c r="J132" s="252"/>
      <c r="K132" s="252"/>
      <c r="L132" s="258"/>
      <c r="M132" s="259"/>
      <c r="N132" s="260"/>
      <c r="O132" s="260"/>
      <c r="P132" s="260"/>
      <c r="Q132" s="260"/>
      <c r="R132" s="260"/>
      <c r="S132" s="260"/>
      <c r="T132" s="26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2" t="s">
        <v>135</v>
      </c>
      <c r="AU132" s="262" t="s">
        <v>88</v>
      </c>
      <c r="AV132" s="13" t="s">
        <v>88</v>
      </c>
      <c r="AW132" s="13" t="s">
        <v>34</v>
      </c>
      <c r="AX132" s="13" t="s">
        <v>78</v>
      </c>
      <c r="AY132" s="262" t="s">
        <v>127</v>
      </c>
    </row>
    <row r="133" s="13" customFormat="1">
      <c r="A133" s="13"/>
      <c r="B133" s="251"/>
      <c r="C133" s="252"/>
      <c r="D133" s="253" t="s">
        <v>135</v>
      </c>
      <c r="E133" s="254" t="s">
        <v>1</v>
      </c>
      <c r="F133" s="255" t="s">
        <v>308</v>
      </c>
      <c r="G133" s="252"/>
      <c r="H133" s="256">
        <v>10.156000000000001</v>
      </c>
      <c r="I133" s="257"/>
      <c r="J133" s="252"/>
      <c r="K133" s="252"/>
      <c r="L133" s="258"/>
      <c r="M133" s="259"/>
      <c r="N133" s="260"/>
      <c r="O133" s="260"/>
      <c r="P133" s="260"/>
      <c r="Q133" s="260"/>
      <c r="R133" s="260"/>
      <c r="S133" s="260"/>
      <c r="T133" s="26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2" t="s">
        <v>135</v>
      </c>
      <c r="AU133" s="262" t="s">
        <v>88</v>
      </c>
      <c r="AV133" s="13" t="s">
        <v>88</v>
      </c>
      <c r="AW133" s="13" t="s">
        <v>34</v>
      </c>
      <c r="AX133" s="13" t="s">
        <v>86</v>
      </c>
      <c r="AY133" s="262" t="s">
        <v>127</v>
      </c>
    </row>
    <row r="134" s="2" customFormat="1" ht="21.75" customHeight="1">
      <c r="A134" s="39"/>
      <c r="B134" s="40"/>
      <c r="C134" s="237" t="s">
        <v>133</v>
      </c>
      <c r="D134" s="237" t="s">
        <v>129</v>
      </c>
      <c r="E134" s="238" t="s">
        <v>309</v>
      </c>
      <c r="F134" s="239" t="s">
        <v>310</v>
      </c>
      <c r="G134" s="240" t="s">
        <v>147</v>
      </c>
      <c r="H134" s="241">
        <v>2.4340000000000002</v>
      </c>
      <c r="I134" s="242"/>
      <c r="J134" s="243">
        <f>ROUND(I134*H134,2)</f>
        <v>0</v>
      </c>
      <c r="K134" s="244"/>
      <c r="L134" s="45"/>
      <c r="M134" s="245" t="s">
        <v>1</v>
      </c>
      <c r="N134" s="246" t="s">
        <v>43</v>
      </c>
      <c r="O134" s="92"/>
      <c r="P134" s="247">
        <f>O134*H134</f>
        <v>0</v>
      </c>
      <c r="Q134" s="247">
        <v>0</v>
      </c>
      <c r="R134" s="247">
        <f>Q134*H134</f>
        <v>0</v>
      </c>
      <c r="S134" s="247">
        <v>0</v>
      </c>
      <c r="T134" s="24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9" t="s">
        <v>133</v>
      </c>
      <c r="AT134" s="249" t="s">
        <v>129</v>
      </c>
      <c r="AU134" s="249" t="s">
        <v>88</v>
      </c>
      <c r="AY134" s="18" t="s">
        <v>127</v>
      </c>
      <c r="BE134" s="250">
        <f>IF(N134="základní",J134,0)</f>
        <v>0</v>
      </c>
      <c r="BF134" s="250">
        <f>IF(N134="snížená",J134,0)</f>
        <v>0</v>
      </c>
      <c r="BG134" s="250">
        <f>IF(N134="zákl. přenesená",J134,0)</f>
        <v>0</v>
      </c>
      <c r="BH134" s="250">
        <f>IF(N134="sníž. přenesená",J134,0)</f>
        <v>0</v>
      </c>
      <c r="BI134" s="250">
        <f>IF(N134="nulová",J134,0)</f>
        <v>0</v>
      </c>
      <c r="BJ134" s="18" t="s">
        <v>86</v>
      </c>
      <c r="BK134" s="250">
        <f>ROUND(I134*H134,2)</f>
        <v>0</v>
      </c>
      <c r="BL134" s="18" t="s">
        <v>133</v>
      </c>
      <c r="BM134" s="249" t="s">
        <v>311</v>
      </c>
    </row>
    <row r="135" s="15" customFormat="1">
      <c r="A135" s="15"/>
      <c r="B135" s="274"/>
      <c r="C135" s="275"/>
      <c r="D135" s="253" t="s">
        <v>135</v>
      </c>
      <c r="E135" s="276" t="s">
        <v>1</v>
      </c>
      <c r="F135" s="277" t="s">
        <v>312</v>
      </c>
      <c r="G135" s="275"/>
      <c r="H135" s="276" t="s">
        <v>1</v>
      </c>
      <c r="I135" s="278"/>
      <c r="J135" s="275"/>
      <c r="K135" s="275"/>
      <c r="L135" s="279"/>
      <c r="M135" s="280"/>
      <c r="N135" s="281"/>
      <c r="O135" s="281"/>
      <c r="P135" s="281"/>
      <c r="Q135" s="281"/>
      <c r="R135" s="281"/>
      <c r="S135" s="281"/>
      <c r="T135" s="28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3" t="s">
        <v>135</v>
      </c>
      <c r="AU135" s="283" t="s">
        <v>88</v>
      </c>
      <c r="AV135" s="15" t="s">
        <v>86</v>
      </c>
      <c r="AW135" s="15" t="s">
        <v>34</v>
      </c>
      <c r="AX135" s="15" t="s">
        <v>78</v>
      </c>
      <c r="AY135" s="283" t="s">
        <v>127</v>
      </c>
    </row>
    <row r="136" s="13" customFormat="1">
      <c r="A136" s="13"/>
      <c r="B136" s="251"/>
      <c r="C136" s="252"/>
      <c r="D136" s="253" t="s">
        <v>135</v>
      </c>
      <c r="E136" s="254" t="s">
        <v>1</v>
      </c>
      <c r="F136" s="255" t="s">
        <v>313</v>
      </c>
      <c r="G136" s="252"/>
      <c r="H136" s="256">
        <v>4.056</v>
      </c>
      <c r="I136" s="257"/>
      <c r="J136" s="252"/>
      <c r="K136" s="252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135</v>
      </c>
      <c r="AU136" s="262" t="s">
        <v>88</v>
      </c>
      <c r="AV136" s="13" t="s">
        <v>88</v>
      </c>
      <c r="AW136" s="13" t="s">
        <v>34</v>
      </c>
      <c r="AX136" s="13" t="s">
        <v>78</v>
      </c>
      <c r="AY136" s="262" t="s">
        <v>127</v>
      </c>
    </row>
    <row r="137" s="13" customFormat="1">
      <c r="A137" s="13"/>
      <c r="B137" s="251"/>
      <c r="C137" s="252"/>
      <c r="D137" s="253" t="s">
        <v>135</v>
      </c>
      <c r="E137" s="254" t="s">
        <v>1</v>
      </c>
      <c r="F137" s="255" t="s">
        <v>314</v>
      </c>
      <c r="G137" s="252"/>
      <c r="H137" s="256">
        <v>2.4340000000000002</v>
      </c>
      <c r="I137" s="257"/>
      <c r="J137" s="252"/>
      <c r="K137" s="252"/>
      <c r="L137" s="258"/>
      <c r="M137" s="259"/>
      <c r="N137" s="260"/>
      <c r="O137" s="260"/>
      <c r="P137" s="260"/>
      <c r="Q137" s="260"/>
      <c r="R137" s="260"/>
      <c r="S137" s="260"/>
      <c r="T137" s="26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2" t="s">
        <v>135</v>
      </c>
      <c r="AU137" s="262" t="s">
        <v>88</v>
      </c>
      <c r="AV137" s="13" t="s">
        <v>88</v>
      </c>
      <c r="AW137" s="13" t="s">
        <v>34</v>
      </c>
      <c r="AX137" s="13" t="s">
        <v>86</v>
      </c>
      <c r="AY137" s="262" t="s">
        <v>127</v>
      </c>
    </row>
    <row r="138" s="2" customFormat="1" ht="21.75" customHeight="1">
      <c r="A138" s="39"/>
      <c r="B138" s="40"/>
      <c r="C138" s="237" t="s">
        <v>157</v>
      </c>
      <c r="D138" s="237" t="s">
        <v>129</v>
      </c>
      <c r="E138" s="238" t="s">
        <v>315</v>
      </c>
      <c r="F138" s="239" t="s">
        <v>316</v>
      </c>
      <c r="G138" s="240" t="s">
        <v>147</v>
      </c>
      <c r="H138" s="241">
        <v>1.6220000000000001</v>
      </c>
      <c r="I138" s="242"/>
      <c r="J138" s="243">
        <f>ROUND(I138*H138,2)</f>
        <v>0</v>
      </c>
      <c r="K138" s="244"/>
      <c r="L138" s="45"/>
      <c r="M138" s="245" t="s">
        <v>1</v>
      </c>
      <c r="N138" s="246" t="s">
        <v>43</v>
      </c>
      <c r="O138" s="92"/>
      <c r="P138" s="247">
        <f>O138*H138</f>
        <v>0</v>
      </c>
      <c r="Q138" s="247">
        <v>0</v>
      </c>
      <c r="R138" s="247">
        <f>Q138*H138</f>
        <v>0</v>
      </c>
      <c r="S138" s="247">
        <v>0</v>
      </c>
      <c r="T138" s="24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9" t="s">
        <v>133</v>
      </c>
      <c r="AT138" s="249" t="s">
        <v>129</v>
      </c>
      <c r="AU138" s="249" t="s">
        <v>88</v>
      </c>
      <c r="AY138" s="18" t="s">
        <v>127</v>
      </c>
      <c r="BE138" s="250">
        <f>IF(N138="základní",J138,0)</f>
        <v>0</v>
      </c>
      <c r="BF138" s="250">
        <f>IF(N138="snížená",J138,0)</f>
        <v>0</v>
      </c>
      <c r="BG138" s="250">
        <f>IF(N138="zákl. přenesená",J138,0)</f>
        <v>0</v>
      </c>
      <c r="BH138" s="250">
        <f>IF(N138="sníž. přenesená",J138,0)</f>
        <v>0</v>
      </c>
      <c r="BI138" s="250">
        <f>IF(N138="nulová",J138,0)</f>
        <v>0</v>
      </c>
      <c r="BJ138" s="18" t="s">
        <v>86</v>
      </c>
      <c r="BK138" s="250">
        <f>ROUND(I138*H138,2)</f>
        <v>0</v>
      </c>
      <c r="BL138" s="18" t="s">
        <v>133</v>
      </c>
      <c r="BM138" s="249" t="s">
        <v>317</v>
      </c>
    </row>
    <row r="139" s="15" customFormat="1">
      <c r="A139" s="15"/>
      <c r="B139" s="274"/>
      <c r="C139" s="275"/>
      <c r="D139" s="253" t="s">
        <v>135</v>
      </c>
      <c r="E139" s="276" t="s">
        <v>1</v>
      </c>
      <c r="F139" s="277" t="s">
        <v>312</v>
      </c>
      <c r="G139" s="275"/>
      <c r="H139" s="276" t="s">
        <v>1</v>
      </c>
      <c r="I139" s="278"/>
      <c r="J139" s="275"/>
      <c r="K139" s="275"/>
      <c r="L139" s="279"/>
      <c r="M139" s="280"/>
      <c r="N139" s="281"/>
      <c r="O139" s="281"/>
      <c r="P139" s="281"/>
      <c r="Q139" s="281"/>
      <c r="R139" s="281"/>
      <c r="S139" s="281"/>
      <c r="T139" s="28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3" t="s">
        <v>135</v>
      </c>
      <c r="AU139" s="283" t="s">
        <v>88</v>
      </c>
      <c r="AV139" s="15" t="s">
        <v>86</v>
      </c>
      <c r="AW139" s="15" t="s">
        <v>34</v>
      </c>
      <c r="AX139" s="15" t="s">
        <v>78</v>
      </c>
      <c r="AY139" s="283" t="s">
        <v>127</v>
      </c>
    </row>
    <row r="140" s="13" customFormat="1">
      <c r="A140" s="13"/>
      <c r="B140" s="251"/>
      <c r="C140" s="252"/>
      <c r="D140" s="253" t="s">
        <v>135</v>
      </c>
      <c r="E140" s="254" t="s">
        <v>1</v>
      </c>
      <c r="F140" s="255" t="s">
        <v>313</v>
      </c>
      <c r="G140" s="252"/>
      <c r="H140" s="256">
        <v>4.056</v>
      </c>
      <c r="I140" s="257"/>
      <c r="J140" s="252"/>
      <c r="K140" s="252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135</v>
      </c>
      <c r="AU140" s="262" t="s">
        <v>88</v>
      </c>
      <c r="AV140" s="13" t="s">
        <v>88</v>
      </c>
      <c r="AW140" s="13" t="s">
        <v>34</v>
      </c>
      <c r="AX140" s="13" t="s">
        <v>78</v>
      </c>
      <c r="AY140" s="262" t="s">
        <v>127</v>
      </c>
    </row>
    <row r="141" s="13" customFormat="1">
      <c r="A141" s="13"/>
      <c r="B141" s="251"/>
      <c r="C141" s="252"/>
      <c r="D141" s="253" t="s">
        <v>135</v>
      </c>
      <c r="E141" s="254" t="s">
        <v>1</v>
      </c>
      <c r="F141" s="255" t="s">
        <v>318</v>
      </c>
      <c r="G141" s="252"/>
      <c r="H141" s="256">
        <v>1.6220000000000001</v>
      </c>
      <c r="I141" s="257"/>
      <c r="J141" s="252"/>
      <c r="K141" s="252"/>
      <c r="L141" s="258"/>
      <c r="M141" s="259"/>
      <c r="N141" s="260"/>
      <c r="O141" s="260"/>
      <c r="P141" s="260"/>
      <c r="Q141" s="260"/>
      <c r="R141" s="260"/>
      <c r="S141" s="260"/>
      <c r="T141" s="26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2" t="s">
        <v>135</v>
      </c>
      <c r="AU141" s="262" t="s">
        <v>88</v>
      </c>
      <c r="AV141" s="13" t="s">
        <v>88</v>
      </c>
      <c r="AW141" s="13" t="s">
        <v>34</v>
      </c>
      <c r="AX141" s="13" t="s">
        <v>86</v>
      </c>
      <c r="AY141" s="262" t="s">
        <v>127</v>
      </c>
    </row>
    <row r="142" s="2" customFormat="1" ht="21.75" customHeight="1">
      <c r="A142" s="39"/>
      <c r="B142" s="40"/>
      <c r="C142" s="237" t="s">
        <v>162</v>
      </c>
      <c r="D142" s="237" t="s">
        <v>129</v>
      </c>
      <c r="E142" s="238" t="s">
        <v>319</v>
      </c>
      <c r="F142" s="239" t="s">
        <v>320</v>
      </c>
      <c r="G142" s="240" t="s">
        <v>132</v>
      </c>
      <c r="H142" s="241">
        <v>131</v>
      </c>
      <c r="I142" s="242"/>
      <c r="J142" s="243">
        <f>ROUND(I142*H142,2)</f>
        <v>0</v>
      </c>
      <c r="K142" s="244"/>
      <c r="L142" s="45"/>
      <c r="M142" s="245" t="s">
        <v>1</v>
      </c>
      <c r="N142" s="246" t="s">
        <v>43</v>
      </c>
      <c r="O142" s="92"/>
      <c r="P142" s="247">
        <f>O142*H142</f>
        <v>0</v>
      </c>
      <c r="Q142" s="247">
        <v>0</v>
      </c>
      <c r="R142" s="247">
        <f>Q142*H142</f>
        <v>0</v>
      </c>
      <c r="S142" s="247">
        <v>0</v>
      </c>
      <c r="T142" s="24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9" t="s">
        <v>133</v>
      </c>
      <c r="AT142" s="249" t="s">
        <v>129</v>
      </c>
      <c r="AU142" s="249" t="s">
        <v>88</v>
      </c>
      <c r="AY142" s="18" t="s">
        <v>127</v>
      </c>
      <c r="BE142" s="250">
        <f>IF(N142="základní",J142,0)</f>
        <v>0</v>
      </c>
      <c r="BF142" s="250">
        <f>IF(N142="snížená",J142,0)</f>
        <v>0</v>
      </c>
      <c r="BG142" s="250">
        <f>IF(N142="zákl. přenesená",J142,0)</f>
        <v>0</v>
      </c>
      <c r="BH142" s="250">
        <f>IF(N142="sníž. přenesená",J142,0)</f>
        <v>0</v>
      </c>
      <c r="BI142" s="250">
        <f>IF(N142="nulová",J142,0)</f>
        <v>0</v>
      </c>
      <c r="BJ142" s="18" t="s">
        <v>86</v>
      </c>
      <c r="BK142" s="250">
        <f>ROUND(I142*H142,2)</f>
        <v>0</v>
      </c>
      <c r="BL142" s="18" t="s">
        <v>133</v>
      </c>
      <c r="BM142" s="249" t="s">
        <v>321</v>
      </c>
    </row>
    <row r="143" s="2" customFormat="1" ht="55.5" customHeight="1">
      <c r="A143" s="39"/>
      <c r="B143" s="40"/>
      <c r="C143" s="237" t="s">
        <v>167</v>
      </c>
      <c r="D143" s="237" t="s">
        <v>129</v>
      </c>
      <c r="E143" s="238" t="s">
        <v>322</v>
      </c>
      <c r="F143" s="239" t="s">
        <v>323</v>
      </c>
      <c r="G143" s="240" t="s">
        <v>147</v>
      </c>
      <c r="H143" s="241">
        <v>17.667999999999999</v>
      </c>
      <c r="I143" s="242"/>
      <c r="J143" s="243">
        <f>ROUND(I143*H143,2)</f>
        <v>0</v>
      </c>
      <c r="K143" s="244"/>
      <c r="L143" s="45"/>
      <c r="M143" s="245" t="s">
        <v>1</v>
      </c>
      <c r="N143" s="246" t="s">
        <v>43</v>
      </c>
      <c r="O143" s="92"/>
      <c r="P143" s="247">
        <f>O143*H143</f>
        <v>0</v>
      </c>
      <c r="Q143" s="247">
        <v>0</v>
      </c>
      <c r="R143" s="247">
        <f>Q143*H143</f>
        <v>0</v>
      </c>
      <c r="S143" s="247">
        <v>0</v>
      </c>
      <c r="T143" s="24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9" t="s">
        <v>133</v>
      </c>
      <c r="AT143" s="249" t="s">
        <v>129</v>
      </c>
      <c r="AU143" s="249" t="s">
        <v>88</v>
      </c>
      <c r="AY143" s="18" t="s">
        <v>127</v>
      </c>
      <c r="BE143" s="250">
        <f>IF(N143="základní",J143,0)</f>
        <v>0</v>
      </c>
      <c r="BF143" s="250">
        <f>IF(N143="snížená",J143,0)</f>
        <v>0</v>
      </c>
      <c r="BG143" s="250">
        <f>IF(N143="zákl. přenesená",J143,0)</f>
        <v>0</v>
      </c>
      <c r="BH143" s="250">
        <f>IF(N143="sníž. přenesená",J143,0)</f>
        <v>0</v>
      </c>
      <c r="BI143" s="250">
        <f>IF(N143="nulová",J143,0)</f>
        <v>0</v>
      </c>
      <c r="BJ143" s="18" t="s">
        <v>86</v>
      </c>
      <c r="BK143" s="250">
        <f>ROUND(I143*H143,2)</f>
        <v>0</v>
      </c>
      <c r="BL143" s="18" t="s">
        <v>133</v>
      </c>
      <c r="BM143" s="249" t="s">
        <v>324</v>
      </c>
    </row>
    <row r="144" s="13" customFormat="1">
      <c r="A144" s="13"/>
      <c r="B144" s="251"/>
      <c r="C144" s="252"/>
      <c r="D144" s="253" t="s">
        <v>135</v>
      </c>
      <c r="E144" s="254" t="s">
        <v>1</v>
      </c>
      <c r="F144" s="255" t="s">
        <v>325</v>
      </c>
      <c r="G144" s="252"/>
      <c r="H144" s="256">
        <v>15.234</v>
      </c>
      <c r="I144" s="257"/>
      <c r="J144" s="252"/>
      <c r="K144" s="252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135</v>
      </c>
      <c r="AU144" s="262" t="s">
        <v>88</v>
      </c>
      <c r="AV144" s="13" t="s">
        <v>88</v>
      </c>
      <c r="AW144" s="13" t="s">
        <v>34</v>
      </c>
      <c r="AX144" s="13" t="s">
        <v>78</v>
      </c>
      <c r="AY144" s="262" t="s">
        <v>127</v>
      </c>
    </row>
    <row r="145" s="13" customFormat="1">
      <c r="A145" s="13"/>
      <c r="B145" s="251"/>
      <c r="C145" s="252"/>
      <c r="D145" s="253" t="s">
        <v>135</v>
      </c>
      <c r="E145" s="254" t="s">
        <v>1</v>
      </c>
      <c r="F145" s="255" t="s">
        <v>326</v>
      </c>
      <c r="G145" s="252"/>
      <c r="H145" s="256">
        <v>15.234</v>
      </c>
      <c r="I145" s="257"/>
      <c r="J145" s="252"/>
      <c r="K145" s="252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135</v>
      </c>
      <c r="AU145" s="262" t="s">
        <v>88</v>
      </c>
      <c r="AV145" s="13" t="s">
        <v>88</v>
      </c>
      <c r="AW145" s="13" t="s">
        <v>34</v>
      </c>
      <c r="AX145" s="13" t="s">
        <v>78</v>
      </c>
      <c r="AY145" s="262" t="s">
        <v>127</v>
      </c>
    </row>
    <row r="146" s="16" customFormat="1">
      <c r="A146" s="16"/>
      <c r="B146" s="300"/>
      <c r="C146" s="301"/>
      <c r="D146" s="253" t="s">
        <v>135</v>
      </c>
      <c r="E146" s="302" t="s">
        <v>1</v>
      </c>
      <c r="F146" s="303" t="s">
        <v>327</v>
      </c>
      <c r="G146" s="301"/>
      <c r="H146" s="304">
        <v>30.468</v>
      </c>
      <c r="I146" s="305"/>
      <c r="J146" s="301"/>
      <c r="K146" s="301"/>
      <c r="L146" s="306"/>
      <c r="M146" s="307"/>
      <c r="N146" s="308"/>
      <c r="O146" s="308"/>
      <c r="P146" s="308"/>
      <c r="Q146" s="308"/>
      <c r="R146" s="308"/>
      <c r="S146" s="308"/>
      <c r="T146" s="309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310" t="s">
        <v>135</v>
      </c>
      <c r="AU146" s="310" t="s">
        <v>88</v>
      </c>
      <c r="AV146" s="16" t="s">
        <v>144</v>
      </c>
      <c r="AW146" s="16" t="s">
        <v>34</v>
      </c>
      <c r="AX146" s="16" t="s">
        <v>78</v>
      </c>
      <c r="AY146" s="310" t="s">
        <v>127</v>
      </c>
    </row>
    <row r="147" s="13" customFormat="1">
      <c r="A147" s="13"/>
      <c r="B147" s="251"/>
      <c r="C147" s="252"/>
      <c r="D147" s="253" t="s">
        <v>135</v>
      </c>
      <c r="E147" s="254" t="s">
        <v>1</v>
      </c>
      <c r="F147" s="255" t="s">
        <v>328</v>
      </c>
      <c r="G147" s="252"/>
      <c r="H147" s="256">
        <v>-12.800000000000001</v>
      </c>
      <c r="I147" s="257"/>
      <c r="J147" s="252"/>
      <c r="K147" s="252"/>
      <c r="L147" s="258"/>
      <c r="M147" s="259"/>
      <c r="N147" s="260"/>
      <c r="O147" s="260"/>
      <c r="P147" s="260"/>
      <c r="Q147" s="260"/>
      <c r="R147" s="260"/>
      <c r="S147" s="260"/>
      <c r="T147" s="26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2" t="s">
        <v>135</v>
      </c>
      <c r="AU147" s="262" t="s">
        <v>88</v>
      </c>
      <c r="AV147" s="13" t="s">
        <v>88</v>
      </c>
      <c r="AW147" s="13" t="s">
        <v>34</v>
      </c>
      <c r="AX147" s="13" t="s">
        <v>78</v>
      </c>
      <c r="AY147" s="262" t="s">
        <v>127</v>
      </c>
    </row>
    <row r="148" s="14" customFormat="1">
      <c r="A148" s="14"/>
      <c r="B148" s="263"/>
      <c r="C148" s="264"/>
      <c r="D148" s="253" t="s">
        <v>135</v>
      </c>
      <c r="E148" s="265" t="s">
        <v>1</v>
      </c>
      <c r="F148" s="266" t="s">
        <v>142</v>
      </c>
      <c r="G148" s="264"/>
      <c r="H148" s="267">
        <v>17.667999999999999</v>
      </c>
      <c r="I148" s="268"/>
      <c r="J148" s="264"/>
      <c r="K148" s="264"/>
      <c r="L148" s="269"/>
      <c r="M148" s="270"/>
      <c r="N148" s="271"/>
      <c r="O148" s="271"/>
      <c r="P148" s="271"/>
      <c r="Q148" s="271"/>
      <c r="R148" s="271"/>
      <c r="S148" s="271"/>
      <c r="T148" s="27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3" t="s">
        <v>135</v>
      </c>
      <c r="AU148" s="273" t="s">
        <v>88</v>
      </c>
      <c r="AV148" s="14" t="s">
        <v>133</v>
      </c>
      <c r="AW148" s="14" t="s">
        <v>34</v>
      </c>
      <c r="AX148" s="14" t="s">
        <v>86</v>
      </c>
      <c r="AY148" s="273" t="s">
        <v>127</v>
      </c>
    </row>
    <row r="149" s="2" customFormat="1" ht="55.5" customHeight="1">
      <c r="A149" s="39"/>
      <c r="B149" s="40"/>
      <c r="C149" s="237" t="s">
        <v>173</v>
      </c>
      <c r="D149" s="237" t="s">
        <v>129</v>
      </c>
      <c r="E149" s="238" t="s">
        <v>329</v>
      </c>
      <c r="F149" s="239" t="s">
        <v>330</v>
      </c>
      <c r="G149" s="240" t="s">
        <v>147</v>
      </c>
      <c r="H149" s="241">
        <v>11.778000000000001</v>
      </c>
      <c r="I149" s="242"/>
      <c r="J149" s="243">
        <f>ROUND(I149*H149,2)</f>
        <v>0</v>
      </c>
      <c r="K149" s="244"/>
      <c r="L149" s="45"/>
      <c r="M149" s="245" t="s">
        <v>1</v>
      </c>
      <c r="N149" s="246" t="s">
        <v>43</v>
      </c>
      <c r="O149" s="92"/>
      <c r="P149" s="247">
        <f>O149*H149</f>
        <v>0</v>
      </c>
      <c r="Q149" s="247">
        <v>0</v>
      </c>
      <c r="R149" s="247">
        <f>Q149*H149</f>
        <v>0</v>
      </c>
      <c r="S149" s="247">
        <v>0</v>
      </c>
      <c r="T149" s="24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9" t="s">
        <v>133</v>
      </c>
      <c r="AT149" s="249" t="s">
        <v>129</v>
      </c>
      <c r="AU149" s="249" t="s">
        <v>88</v>
      </c>
      <c r="AY149" s="18" t="s">
        <v>127</v>
      </c>
      <c r="BE149" s="250">
        <f>IF(N149="základní",J149,0)</f>
        <v>0</v>
      </c>
      <c r="BF149" s="250">
        <f>IF(N149="snížená",J149,0)</f>
        <v>0</v>
      </c>
      <c r="BG149" s="250">
        <f>IF(N149="zákl. přenesená",J149,0)</f>
        <v>0</v>
      </c>
      <c r="BH149" s="250">
        <f>IF(N149="sníž. přenesená",J149,0)</f>
        <v>0</v>
      </c>
      <c r="BI149" s="250">
        <f>IF(N149="nulová",J149,0)</f>
        <v>0</v>
      </c>
      <c r="BJ149" s="18" t="s">
        <v>86</v>
      </c>
      <c r="BK149" s="250">
        <f>ROUND(I149*H149,2)</f>
        <v>0</v>
      </c>
      <c r="BL149" s="18" t="s">
        <v>133</v>
      </c>
      <c r="BM149" s="249" t="s">
        <v>331</v>
      </c>
    </row>
    <row r="150" s="13" customFormat="1">
      <c r="A150" s="13"/>
      <c r="B150" s="251"/>
      <c r="C150" s="252"/>
      <c r="D150" s="253" t="s">
        <v>135</v>
      </c>
      <c r="E150" s="254" t="s">
        <v>1</v>
      </c>
      <c r="F150" s="255" t="s">
        <v>332</v>
      </c>
      <c r="G150" s="252"/>
      <c r="H150" s="256">
        <v>1.6220000000000001</v>
      </c>
      <c r="I150" s="257"/>
      <c r="J150" s="252"/>
      <c r="K150" s="252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135</v>
      </c>
      <c r="AU150" s="262" t="s">
        <v>88</v>
      </c>
      <c r="AV150" s="13" t="s">
        <v>88</v>
      </c>
      <c r="AW150" s="13" t="s">
        <v>34</v>
      </c>
      <c r="AX150" s="13" t="s">
        <v>78</v>
      </c>
      <c r="AY150" s="262" t="s">
        <v>127</v>
      </c>
    </row>
    <row r="151" s="13" customFormat="1">
      <c r="A151" s="13"/>
      <c r="B151" s="251"/>
      <c r="C151" s="252"/>
      <c r="D151" s="253" t="s">
        <v>135</v>
      </c>
      <c r="E151" s="254" t="s">
        <v>1</v>
      </c>
      <c r="F151" s="255" t="s">
        <v>333</v>
      </c>
      <c r="G151" s="252"/>
      <c r="H151" s="256">
        <v>10.156000000000001</v>
      </c>
      <c r="I151" s="257"/>
      <c r="J151" s="252"/>
      <c r="K151" s="252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135</v>
      </c>
      <c r="AU151" s="262" t="s">
        <v>88</v>
      </c>
      <c r="AV151" s="13" t="s">
        <v>88</v>
      </c>
      <c r="AW151" s="13" t="s">
        <v>34</v>
      </c>
      <c r="AX151" s="13" t="s">
        <v>78</v>
      </c>
      <c r="AY151" s="262" t="s">
        <v>127</v>
      </c>
    </row>
    <row r="152" s="14" customFormat="1">
      <c r="A152" s="14"/>
      <c r="B152" s="263"/>
      <c r="C152" s="264"/>
      <c r="D152" s="253" t="s">
        <v>135</v>
      </c>
      <c r="E152" s="265" t="s">
        <v>1</v>
      </c>
      <c r="F152" s="266" t="s">
        <v>142</v>
      </c>
      <c r="G152" s="264"/>
      <c r="H152" s="267">
        <v>11.778000000000001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3" t="s">
        <v>135</v>
      </c>
      <c r="AU152" s="273" t="s">
        <v>88</v>
      </c>
      <c r="AV152" s="14" t="s">
        <v>133</v>
      </c>
      <c r="AW152" s="14" t="s">
        <v>34</v>
      </c>
      <c r="AX152" s="14" t="s">
        <v>86</v>
      </c>
      <c r="AY152" s="273" t="s">
        <v>127</v>
      </c>
    </row>
    <row r="153" s="2" customFormat="1" ht="33" customHeight="1">
      <c r="A153" s="39"/>
      <c r="B153" s="40"/>
      <c r="C153" s="237" t="s">
        <v>179</v>
      </c>
      <c r="D153" s="237" t="s">
        <v>129</v>
      </c>
      <c r="E153" s="238" t="s">
        <v>334</v>
      </c>
      <c r="F153" s="239" t="s">
        <v>335</v>
      </c>
      <c r="G153" s="240" t="s">
        <v>147</v>
      </c>
      <c r="H153" s="241">
        <v>12.800000000000001</v>
      </c>
      <c r="I153" s="242"/>
      <c r="J153" s="243">
        <f>ROUND(I153*H153,2)</f>
        <v>0</v>
      </c>
      <c r="K153" s="244"/>
      <c r="L153" s="45"/>
      <c r="M153" s="245" t="s">
        <v>1</v>
      </c>
      <c r="N153" s="246" t="s">
        <v>43</v>
      </c>
      <c r="O153" s="92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9" t="s">
        <v>133</v>
      </c>
      <c r="AT153" s="249" t="s">
        <v>129</v>
      </c>
      <c r="AU153" s="249" t="s">
        <v>88</v>
      </c>
      <c r="AY153" s="18" t="s">
        <v>127</v>
      </c>
      <c r="BE153" s="250">
        <f>IF(N153="základní",J153,0)</f>
        <v>0</v>
      </c>
      <c r="BF153" s="250">
        <f>IF(N153="snížená",J153,0)</f>
        <v>0</v>
      </c>
      <c r="BG153" s="250">
        <f>IF(N153="zákl. přenesená",J153,0)</f>
        <v>0</v>
      </c>
      <c r="BH153" s="250">
        <f>IF(N153="sníž. přenesená",J153,0)</f>
        <v>0</v>
      </c>
      <c r="BI153" s="250">
        <f>IF(N153="nulová",J153,0)</f>
        <v>0</v>
      </c>
      <c r="BJ153" s="18" t="s">
        <v>86</v>
      </c>
      <c r="BK153" s="250">
        <f>ROUND(I153*H153,2)</f>
        <v>0</v>
      </c>
      <c r="BL153" s="18" t="s">
        <v>133</v>
      </c>
      <c r="BM153" s="249" t="s">
        <v>336</v>
      </c>
    </row>
    <row r="154" s="13" customFormat="1">
      <c r="A154" s="13"/>
      <c r="B154" s="251"/>
      <c r="C154" s="252"/>
      <c r="D154" s="253" t="s">
        <v>135</v>
      </c>
      <c r="E154" s="254" t="s">
        <v>1</v>
      </c>
      <c r="F154" s="255" t="s">
        <v>337</v>
      </c>
      <c r="G154" s="252"/>
      <c r="H154" s="256">
        <v>12.800000000000001</v>
      </c>
      <c r="I154" s="257"/>
      <c r="J154" s="252"/>
      <c r="K154" s="252"/>
      <c r="L154" s="258"/>
      <c r="M154" s="259"/>
      <c r="N154" s="260"/>
      <c r="O154" s="260"/>
      <c r="P154" s="260"/>
      <c r="Q154" s="260"/>
      <c r="R154" s="260"/>
      <c r="S154" s="260"/>
      <c r="T154" s="26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2" t="s">
        <v>135</v>
      </c>
      <c r="AU154" s="262" t="s">
        <v>88</v>
      </c>
      <c r="AV154" s="13" t="s">
        <v>88</v>
      </c>
      <c r="AW154" s="13" t="s">
        <v>34</v>
      </c>
      <c r="AX154" s="13" t="s">
        <v>86</v>
      </c>
      <c r="AY154" s="262" t="s">
        <v>127</v>
      </c>
    </row>
    <row r="155" s="2" customFormat="1" ht="44.25" customHeight="1">
      <c r="A155" s="39"/>
      <c r="B155" s="40"/>
      <c r="C155" s="237" t="s">
        <v>183</v>
      </c>
      <c r="D155" s="237" t="s">
        <v>129</v>
      </c>
      <c r="E155" s="238" t="s">
        <v>338</v>
      </c>
      <c r="F155" s="239" t="s">
        <v>339</v>
      </c>
      <c r="G155" s="240" t="s">
        <v>132</v>
      </c>
      <c r="H155" s="241">
        <v>58</v>
      </c>
      <c r="I155" s="242"/>
      <c r="J155" s="243">
        <f>ROUND(I155*H155,2)</f>
        <v>0</v>
      </c>
      <c r="K155" s="244"/>
      <c r="L155" s="45"/>
      <c r="M155" s="245" t="s">
        <v>1</v>
      </c>
      <c r="N155" s="246" t="s">
        <v>43</v>
      </c>
      <c r="O155" s="92"/>
      <c r="P155" s="247">
        <f>O155*H155</f>
        <v>0</v>
      </c>
      <c r="Q155" s="247">
        <v>0</v>
      </c>
      <c r="R155" s="247">
        <f>Q155*H155</f>
        <v>0</v>
      </c>
      <c r="S155" s="247">
        <v>0</v>
      </c>
      <c r="T155" s="24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9" t="s">
        <v>133</v>
      </c>
      <c r="AT155" s="249" t="s">
        <v>129</v>
      </c>
      <c r="AU155" s="249" t="s">
        <v>88</v>
      </c>
      <c r="AY155" s="18" t="s">
        <v>127</v>
      </c>
      <c r="BE155" s="250">
        <f>IF(N155="základní",J155,0)</f>
        <v>0</v>
      </c>
      <c r="BF155" s="250">
        <f>IF(N155="snížená",J155,0)</f>
        <v>0</v>
      </c>
      <c r="BG155" s="250">
        <f>IF(N155="zákl. přenesená",J155,0)</f>
        <v>0</v>
      </c>
      <c r="BH155" s="250">
        <f>IF(N155="sníž. přenesená",J155,0)</f>
        <v>0</v>
      </c>
      <c r="BI155" s="250">
        <f>IF(N155="nulová",J155,0)</f>
        <v>0</v>
      </c>
      <c r="BJ155" s="18" t="s">
        <v>86</v>
      </c>
      <c r="BK155" s="250">
        <f>ROUND(I155*H155,2)</f>
        <v>0</v>
      </c>
      <c r="BL155" s="18" t="s">
        <v>133</v>
      </c>
      <c r="BM155" s="249" t="s">
        <v>340</v>
      </c>
    </row>
    <row r="156" s="15" customFormat="1">
      <c r="A156" s="15"/>
      <c r="B156" s="274"/>
      <c r="C156" s="275"/>
      <c r="D156" s="253" t="s">
        <v>135</v>
      </c>
      <c r="E156" s="276" t="s">
        <v>1</v>
      </c>
      <c r="F156" s="277" t="s">
        <v>341</v>
      </c>
      <c r="G156" s="275"/>
      <c r="H156" s="276" t="s">
        <v>1</v>
      </c>
      <c r="I156" s="278"/>
      <c r="J156" s="275"/>
      <c r="K156" s="275"/>
      <c r="L156" s="279"/>
      <c r="M156" s="280"/>
      <c r="N156" s="281"/>
      <c r="O156" s="281"/>
      <c r="P156" s="281"/>
      <c r="Q156" s="281"/>
      <c r="R156" s="281"/>
      <c r="S156" s="281"/>
      <c r="T156" s="28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83" t="s">
        <v>135</v>
      </c>
      <c r="AU156" s="283" t="s">
        <v>88</v>
      </c>
      <c r="AV156" s="15" t="s">
        <v>86</v>
      </c>
      <c r="AW156" s="15" t="s">
        <v>34</v>
      </c>
      <c r="AX156" s="15" t="s">
        <v>78</v>
      </c>
      <c r="AY156" s="283" t="s">
        <v>127</v>
      </c>
    </row>
    <row r="157" s="13" customFormat="1">
      <c r="A157" s="13"/>
      <c r="B157" s="251"/>
      <c r="C157" s="252"/>
      <c r="D157" s="253" t="s">
        <v>135</v>
      </c>
      <c r="E157" s="254" t="s">
        <v>1</v>
      </c>
      <c r="F157" s="255" t="s">
        <v>342</v>
      </c>
      <c r="G157" s="252"/>
      <c r="H157" s="256">
        <v>81</v>
      </c>
      <c r="I157" s="257"/>
      <c r="J157" s="252"/>
      <c r="K157" s="252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135</v>
      </c>
      <c r="AU157" s="262" t="s">
        <v>88</v>
      </c>
      <c r="AV157" s="13" t="s">
        <v>88</v>
      </c>
      <c r="AW157" s="13" t="s">
        <v>34</v>
      </c>
      <c r="AX157" s="13" t="s">
        <v>78</v>
      </c>
      <c r="AY157" s="262" t="s">
        <v>127</v>
      </c>
    </row>
    <row r="158" s="13" customFormat="1">
      <c r="A158" s="13"/>
      <c r="B158" s="251"/>
      <c r="C158" s="252"/>
      <c r="D158" s="253" t="s">
        <v>135</v>
      </c>
      <c r="E158" s="254" t="s">
        <v>1</v>
      </c>
      <c r="F158" s="255" t="s">
        <v>343</v>
      </c>
      <c r="G158" s="252"/>
      <c r="H158" s="256">
        <v>-23</v>
      </c>
      <c r="I158" s="257"/>
      <c r="J158" s="252"/>
      <c r="K158" s="252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135</v>
      </c>
      <c r="AU158" s="262" t="s">
        <v>88</v>
      </c>
      <c r="AV158" s="13" t="s">
        <v>88</v>
      </c>
      <c r="AW158" s="13" t="s">
        <v>34</v>
      </c>
      <c r="AX158" s="13" t="s">
        <v>78</v>
      </c>
      <c r="AY158" s="262" t="s">
        <v>127</v>
      </c>
    </row>
    <row r="159" s="14" customFormat="1">
      <c r="A159" s="14"/>
      <c r="B159" s="263"/>
      <c r="C159" s="264"/>
      <c r="D159" s="253" t="s">
        <v>135</v>
      </c>
      <c r="E159" s="265" t="s">
        <v>1</v>
      </c>
      <c r="F159" s="266" t="s">
        <v>142</v>
      </c>
      <c r="G159" s="264"/>
      <c r="H159" s="267">
        <v>58</v>
      </c>
      <c r="I159" s="268"/>
      <c r="J159" s="264"/>
      <c r="K159" s="264"/>
      <c r="L159" s="269"/>
      <c r="M159" s="270"/>
      <c r="N159" s="271"/>
      <c r="O159" s="271"/>
      <c r="P159" s="271"/>
      <c r="Q159" s="271"/>
      <c r="R159" s="271"/>
      <c r="S159" s="271"/>
      <c r="T159" s="27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3" t="s">
        <v>135</v>
      </c>
      <c r="AU159" s="273" t="s">
        <v>88</v>
      </c>
      <c r="AV159" s="14" t="s">
        <v>133</v>
      </c>
      <c r="AW159" s="14" t="s">
        <v>34</v>
      </c>
      <c r="AX159" s="14" t="s">
        <v>86</v>
      </c>
      <c r="AY159" s="273" t="s">
        <v>127</v>
      </c>
    </row>
    <row r="160" s="2" customFormat="1" ht="44.25" customHeight="1">
      <c r="A160" s="39"/>
      <c r="B160" s="40"/>
      <c r="C160" s="237" t="s">
        <v>188</v>
      </c>
      <c r="D160" s="237" t="s">
        <v>129</v>
      </c>
      <c r="E160" s="238" t="s">
        <v>344</v>
      </c>
      <c r="F160" s="239" t="s">
        <v>345</v>
      </c>
      <c r="G160" s="240" t="s">
        <v>132</v>
      </c>
      <c r="H160" s="241">
        <v>23</v>
      </c>
      <c r="I160" s="242"/>
      <c r="J160" s="243">
        <f>ROUND(I160*H160,2)</f>
        <v>0</v>
      </c>
      <c r="K160" s="244"/>
      <c r="L160" s="45"/>
      <c r="M160" s="245" t="s">
        <v>1</v>
      </c>
      <c r="N160" s="246" t="s">
        <v>43</v>
      </c>
      <c r="O160" s="92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9" t="s">
        <v>133</v>
      </c>
      <c r="AT160" s="249" t="s">
        <v>129</v>
      </c>
      <c r="AU160" s="249" t="s">
        <v>88</v>
      </c>
      <c r="AY160" s="18" t="s">
        <v>127</v>
      </c>
      <c r="BE160" s="250">
        <f>IF(N160="základní",J160,0)</f>
        <v>0</v>
      </c>
      <c r="BF160" s="250">
        <f>IF(N160="snížená",J160,0)</f>
        <v>0</v>
      </c>
      <c r="BG160" s="250">
        <f>IF(N160="zákl. přenesená",J160,0)</f>
        <v>0</v>
      </c>
      <c r="BH160" s="250">
        <f>IF(N160="sníž. přenesená",J160,0)</f>
        <v>0</v>
      </c>
      <c r="BI160" s="250">
        <f>IF(N160="nulová",J160,0)</f>
        <v>0</v>
      </c>
      <c r="BJ160" s="18" t="s">
        <v>86</v>
      </c>
      <c r="BK160" s="250">
        <f>ROUND(I160*H160,2)</f>
        <v>0</v>
      </c>
      <c r="BL160" s="18" t="s">
        <v>133</v>
      </c>
      <c r="BM160" s="249" t="s">
        <v>346</v>
      </c>
    </row>
    <row r="161" s="15" customFormat="1">
      <c r="A161" s="15"/>
      <c r="B161" s="274"/>
      <c r="C161" s="275"/>
      <c r="D161" s="253" t="s">
        <v>135</v>
      </c>
      <c r="E161" s="276" t="s">
        <v>1</v>
      </c>
      <c r="F161" s="277" t="s">
        <v>341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135</v>
      </c>
      <c r="AU161" s="283" t="s">
        <v>88</v>
      </c>
      <c r="AV161" s="15" t="s">
        <v>86</v>
      </c>
      <c r="AW161" s="15" t="s">
        <v>34</v>
      </c>
      <c r="AX161" s="15" t="s">
        <v>78</v>
      </c>
      <c r="AY161" s="283" t="s">
        <v>127</v>
      </c>
    </row>
    <row r="162" s="13" customFormat="1">
      <c r="A162" s="13"/>
      <c r="B162" s="251"/>
      <c r="C162" s="252"/>
      <c r="D162" s="253" t="s">
        <v>135</v>
      </c>
      <c r="E162" s="254" t="s">
        <v>1</v>
      </c>
      <c r="F162" s="255" t="s">
        <v>347</v>
      </c>
      <c r="G162" s="252"/>
      <c r="H162" s="256">
        <v>23</v>
      </c>
      <c r="I162" s="257"/>
      <c r="J162" s="252"/>
      <c r="K162" s="252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135</v>
      </c>
      <c r="AU162" s="262" t="s">
        <v>88</v>
      </c>
      <c r="AV162" s="13" t="s">
        <v>88</v>
      </c>
      <c r="AW162" s="13" t="s">
        <v>34</v>
      </c>
      <c r="AX162" s="13" t="s">
        <v>86</v>
      </c>
      <c r="AY162" s="262" t="s">
        <v>127</v>
      </c>
    </row>
    <row r="163" s="12" customFormat="1" ht="22.8" customHeight="1">
      <c r="A163" s="12"/>
      <c r="B163" s="221"/>
      <c r="C163" s="222"/>
      <c r="D163" s="223" t="s">
        <v>77</v>
      </c>
      <c r="E163" s="235" t="s">
        <v>88</v>
      </c>
      <c r="F163" s="235" t="s">
        <v>143</v>
      </c>
      <c r="G163" s="222"/>
      <c r="H163" s="222"/>
      <c r="I163" s="225"/>
      <c r="J163" s="236">
        <f>BK163</f>
        <v>0</v>
      </c>
      <c r="K163" s="222"/>
      <c r="L163" s="227"/>
      <c r="M163" s="228"/>
      <c r="N163" s="229"/>
      <c r="O163" s="229"/>
      <c r="P163" s="230">
        <f>SUM(P164:P192)</f>
        <v>0</v>
      </c>
      <c r="Q163" s="229"/>
      <c r="R163" s="230">
        <f>SUM(R164:R192)</f>
        <v>25.574182359999998</v>
      </c>
      <c r="S163" s="229"/>
      <c r="T163" s="231">
        <f>SUM(T164:T192)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32" t="s">
        <v>86</v>
      </c>
      <c r="AT163" s="233" t="s">
        <v>77</v>
      </c>
      <c r="AU163" s="233" t="s">
        <v>86</v>
      </c>
      <c r="AY163" s="232" t="s">
        <v>127</v>
      </c>
      <c r="BK163" s="234">
        <f>SUM(BK164:BK192)</f>
        <v>0</v>
      </c>
    </row>
    <row r="164" s="2" customFormat="1" ht="21.75" customHeight="1">
      <c r="A164" s="39"/>
      <c r="B164" s="40"/>
      <c r="C164" s="237" t="s">
        <v>195</v>
      </c>
      <c r="D164" s="237" t="s">
        <v>129</v>
      </c>
      <c r="E164" s="238" t="s">
        <v>348</v>
      </c>
      <c r="F164" s="239" t="s">
        <v>349</v>
      </c>
      <c r="G164" s="240" t="s">
        <v>147</v>
      </c>
      <c r="H164" s="241">
        <v>3.6600000000000001</v>
      </c>
      <c r="I164" s="242"/>
      <c r="J164" s="243">
        <f>ROUND(I164*H164,2)</f>
        <v>0</v>
      </c>
      <c r="K164" s="244"/>
      <c r="L164" s="45"/>
      <c r="M164" s="245" t="s">
        <v>1</v>
      </c>
      <c r="N164" s="246" t="s">
        <v>43</v>
      </c>
      <c r="O164" s="92"/>
      <c r="P164" s="247">
        <f>O164*H164</f>
        <v>0</v>
      </c>
      <c r="Q164" s="247">
        <v>2.45329</v>
      </c>
      <c r="R164" s="247">
        <f>Q164*H164</f>
        <v>8.9790413999999998</v>
      </c>
      <c r="S164" s="247">
        <v>0</v>
      </c>
      <c r="T164" s="24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9" t="s">
        <v>133</v>
      </c>
      <c r="AT164" s="249" t="s">
        <v>129</v>
      </c>
      <c r="AU164" s="249" t="s">
        <v>88</v>
      </c>
      <c r="AY164" s="18" t="s">
        <v>127</v>
      </c>
      <c r="BE164" s="250">
        <f>IF(N164="základní",J164,0)</f>
        <v>0</v>
      </c>
      <c r="BF164" s="250">
        <f>IF(N164="snížená",J164,0)</f>
        <v>0</v>
      </c>
      <c r="BG164" s="250">
        <f>IF(N164="zákl. přenesená",J164,0)</f>
        <v>0</v>
      </c>
      <c r="BH164" s="250">
        <f>IF(N164="sníž. přenesená",J164,0)</f>
        <v>0</v>
      </c>
      <c r="BI164" s="250">
        <f>IF(N164="nulová",J164,0)</f>
        <v>0</v>
      </c>
      <c r="BJ164" s="18" t="s">
        <v>86</v>
      </c>
      <c r="BK164" s="250">
        <f>ROUND(I164*H164,2)</f>
        <v>0</v>
      </c>
      <c r="BL164" s="18" t="s">
        <v>133</v>
      </c>
      <c r="BM164" s="249" t="s">
        <v>350</v>
      </c>
    </row>
    <row r="165" s="13" customFormat="1">
      <c r="A165" s="13"/>
      <c r="B165" s="251"/>
      <c r="C165" s="252"/>
      <c r="D165" s="253" t="s">
        <v>135</v>
      </c>
      <c r="E165" s="254" t="s">
        <v>1</v>
      </c>
      <c r="F165" s="255" t="s">
        <v>351</v>
      </c>
      <c r="G165" s="252"/>
      <c r="H165" s="256">
        <v>3.6600000000000001</v>
      </c>
      <c r="I165" s="257"/>
      <c r="J165" s="252"/>
      <c r="K165" s="252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135</v>
      </c>
      <c r="AU165" s="262" t="s">
        <v>88</v>
      </c>
      <c r="AV165" s="13" t="s">
        <v>88</v>
      </c>
      <c r="AW165" s="13" t="s">
        <v>34</v>
      </c>
      <c r="AX165" s="13" t="s">
        <v>86</v>
      </c>
      <c r="AY165" s="262" t="s">
        <v>127</v>
      </c>
    </row>
    <row r="166" s="2" customFormat="1" ht="16.5" customHeight="1">
      <c r="A166" s="39"/>
      <c r="B166" s="40"/>
      <c r="C166" s="237" t="s">
        <v>199</v>
      </c>
      <c r="D166" s="237" t="s">
        <v>129</v>
      </c>
      <c r="E166" s="238" t="s">
        <v>352</v>
      </c>
      <c r="F166" s="239" t="s">
        <v>353</v>
      </c>
      <c r="G166" s="240" t="s">
        <v>132</v>
      </c>
      <c r="H166" s="241">
        <v>5.0099999999999998</v>
      </c>
      <c r="I166" s="242"/>
      <c r="J166" s="243">
        <f>ROUND(I166*H166,2)</f>
        <v>0</v>
      </c>
      <c r="K166" s="244"/>
      <c r="L166" s="45"/>
      <c r="M166" s="245" t="s">
        <v>1</v>
      </c>
      <c r="N166" s="246" t="s">
        <v>43</v>
      </c>
      <c r="O166" s="92"/>
      <c r="P166" s="247">
        <f>O166*H166</f>
        <v>0</v>
      </c>
      <c r="Q166" s="247">
        <v>0.00247</v>
      </c>
      <c r="R166" s="247">
        <f>Q166*H166</f>
        <v>0.012374699999999999</v>
      </c>
      <c r="S166" s="247">
        <v>0</v>
      </c>
      <c r="T166" s="24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9" t="s">
        <v>133</v>
      </c>
      <c r="AT166" s="249" t="s">
        <v>129</v>
      </c>
      <c r="AU166" s="249" t="s">
        <v>88</v>
      </c>
      <c r="AY166" s="18" t="s">
        <v>127</v>
      </c>
      <c r="BE166" s="250">
        <f>IF(N166="základní",J166,0)</f>
        <v>0</v>
      </c>
      <c r="BF166" s="250">
        <f>IF(N166="snížená",J166,0)</f>
        <v>0</v>
      </c>
      <c r="BG166" s="250">
        <f>IF(N166="zákl. přenesená",J166,0)</f>
        <v>0</v>
      </c>
      <c r="BH166" s="250">
        <f>IF(N166="sníž. přenesená",J166,0)</f>
        <v>0</v>
      </c>
      <c r="BI166" s="250">
        <f>IF(N166="nulová",J166,0)</f>
        <v>0</v>
      </c>
      <c r="BJ166" s="18" t="s">
        <v>86</v>
      </c>
      <c r="BK166" s="250">
        <f>ROUND(I166*H166,2)</f>
        <v>0</v>
      </c>
      <c r="BL166" s="18" t="s">
        <v>133</v>
      </c>
      <c r="BM166" s="249" t="s">
        <v>354</v>
      </c>
    </row>
    <row r="167" s="13" customFormat="1">
      <c r="A167" s="13"/>
      <c r="B167" s="251"/>
      <c r="C167" s="252"/>
      <c r="D167" s="253" t="s">
        <v>135</v>
      </c>
      <c r="E167" s="254" t="s">
        <v>1</v>
      </c>
      <c r="F167" s="255" t="s">
        <v>355</v>
      </c>
      <c r="G167" s="252"/>
      <c r="H167" s="256">
        <v>5.0099999999999998</v>
      </c>
      <c r="I167" s="257"/>
      <c r="J167" s="252"/>
      <c r="K167" s="252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135</v>
      </c>
      <c r="AU167" s="262" t="s">
        <v>88</v>
      </c>
      <c r="AV167" s="13" t="s">
        <v>88</v>
      </c>
      <c r="AW167" s="13" t="s">
        <v>34</v>
      </c>
      <c r="AX167" s="13" t="s">
        <v>86</v>
      </c>
      <c r="AY167" s="262" t="s">
        <v>127</v>
      </c>
    </row>
    <row r="168" s="2" customFormat="1" ht="16.5" customHeight="1">
      <c r="A168" s="39"/>
      <c r="B168" s="40"/>
      <c r="C168" s="237" t="s">
        <v>205</v>
      </c>
      <c r="D168" s="237" t="s">
        <v>129</v>
      </c>
      <c r="E168" s="238" t="s">
        <v>356</v>
      </c>
      <c r="F168" s="239" t="s">
        <v>357</v>
      </c>
      <c r="G168" s="240" t="s">
        <v>132</v>
      </c>
      <c r="H168" s="241">
        <v>5.0099999999999998</v>
      </c>
      <c r="I168" s="242"/>
      <c r="J168" s="243">
        <f>ROUND(I168*H168,2)</f>
        <v>0</v>
      </c>
      <c r="K168" s="244"/>
      <c r="L168" s="45"/>
      <c r="M168" s="245" t="s">
        <v>1</v>
      </c>
      <c r="N168" s="246" t="s">
        <v>43</v>
      </c>
      <c r="O168" s="92"/>
      <c r="P168" s="247">
        <f>O168*H168</f>
        <v>0</v>
      </c>
      <c r="Q168" s="247">
        <v>0</v>
      </c>
      <c r="R168" s="247">
        <f>Q168*H168</f>
        <v>0</v>
      </c>
      <c r="S168" s="247">
        <v>0</v>
      </c>
      <c r="T168" s="24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9" t="s">
        <v>133</v>
      </c>
      <c r="AT168" s="249" t="s">
        <v>129</v>
      </c>
      <c r="AU168" s="249" t="s">
        <v>88</v>
      </c>
      <c r="AY168" s="18" t="s">
        <v>127</v>
      </c>
      <c r="BE168" s="250">
        <f>IF(N168="základní",J168,0)</f>
        <v>0</v>
      </c>
      <c r="BF168" s="250">
        <f>IF(N168="snížená",J168,0)</f>
        <v>0</v>
      </c>
      <c r="BG168" s="250">
        <f>IF(N168="zákl. přenesená",J168,0)</f>
        <v>0</v>
      </c>
      <c r="BH168" s="250">
        <f>IF(N168="sníž. přenesená",J168,0)</f>
        <v>0</v>
      </c>
      <c r="BI168" s="250">
        <f>IF(N168="nulová",J168,0)</f>
        <v>0</v>
      </c>
      <c r="BJ168" s="18" t="s">
        <v>86</v>
      </c>
      <c r="BK168" s="250">
        <f>ROUND(I168*H168,2)</f>
        <v>0</v>
      </c>
      <c r="BL168" s="18" t="s">
        <v>133</v>
      </c>
      <c r="BM168" s="249" t="s">
        <v>358</v>
      </c>
    </row>
    <row r="169" s="2" customFormat="1" ht="21.75" customHeight="1">
      <c r="A169" s="39"/>
      <c r="B169" s="40"/>
      <c r="C169" s="237" t="s">
        <v>8</v>
      </c>
      <c r="D169" s="237" t="s">
        <v>129</v>
      </c>
      <c r="E169" s="238" t="s">
        <v>359</v>
      </c>
      <c r="F169" s="239" t="s">
        <v>360</v>
      </c>
      <c r="G169" s="240" t="s">
        <v>236</v>
      </c>
      <c r="H169" s="241">
        <v>0.24099999999999999</v>
      </c>
      <c r="I169" s="242"/>
      <c r="J169" s="243">
        <f>ROUND(I169*H169,2)</f>
        <v>0</v>
      </c>
      <c r="K169" s="244"/>
      <c r="L169" s="45"/>
      <c r="M169" s="245" t="s">
        <v>1</v>
      </c>
      <c r="N169" s="246" t="s">
        <v>43</v>
      </c>
      <c r="O169" s="92"/>
      <c r="P169" s="247">
        <f>O169*H169</f>
        <v>0</v>
      </c>
      <c r="Q169" s="247">
        <v>1.06277</v>
      </c>
      <c r="R169" s="247">
        <f>Q169*H169</f>
        <v>0.25612756999999997</v>
      </c>
      <c r="S169" s="247">
        <v>0</v>
      </c>
      <c r="T169" s="24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9" t="s">
        <v>133</v>
      </c>
      <c r="AT169" s="249" t="s">
        <v>129</v>
      </c>
      <c r="AU169" s="249" t="s">
        <v>88</v>
      </c>
      <c r="AY169" s="18" t="s">
        <v>127</v>
      </c>
      <c r="BE169" s="250">
        <f>IF(N169="základní",J169,0)</f>
        <v>0</v>
      </c>
      <c r="BF169" s="250">
        <f>IF(N169="snížená",J169,0)</f>
        <v>0</v>
      </c>
      <c r="BG169" s="250">
        <f>IF(N169="zákl. přenesená",J169,0)</f>
        <v>0</v>
      </c>
      <c r="BH169" s="250">
        <f>IF(N169="sníž. přenesená",J169,0)</f>
        <v>0</v>
      </c>
      <c r="BI169" s="250">
        <f>IF(N169="nulová",J169,0)</f>
        <v>0</v>
      </c>
      <c r="BJ169" s="18" t="s">
        <v>86</v>
      </c>
      <c r="BK169" s="250">
        <f>ROUND(I169*H169,2)</f>
        <v>0</v>
      </c>
      <c r="BL169" s="18" t="s">
        <v>133</v>
      </c>
      <c r="BM169" s="249" t="s">
        <v>361</v>
      </c>
    </row>
    <row r="170" s="13" customFormat="1">
      <c r="A170" s="13"/>
      <c r="B170" s="251"/>
      <c r="C170" s="252"/>
      <c r="D170" s="253" t="s">
        <v>135</v>
      </c>
      <c r="E170" s="254" t="s">
        <v>1</v>
      </c>
      <c r="F170" s="255" t="s">
        <v>362</v>
      </c>
      <c r="G170" s="252"/>
      <c r="H170" s="256">
        <v>0.24099999999999999</v>
      </c>
      <c r="I170" s="257"/>
      <c r="J170" s="252"/>
      <c r="K170" s="252"/>
      <c r="L170" s="258"/>
      <c r="M170" s="259"/>
      <c r="N170" s="260"/>
      <c r="O170" s="260"/>
      <c r="P170" s="260"/>
      <c r="Q170" s="260"/>
      <c r="R170" s="260"/>
      <c r="S170" s="260"/>
      <c r="T170" s="26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2" t="s">
        <v>135</v>
      </c>
      <c r="AU170" s="262" t="s">
        <v>88</v>
      </c>
      <c r="AV170" s="13" t="s">
        <v>88</v>
      </c>
      <c r="AW170" s="13" t="s">
        <v>34</v>
      </c>
      <c r="AX170" s="13" t="s">
        <v>86</v>
      </c>
      <c r="AY170" s="262" t="s">
        <v>127</v>
      </c>
    </row>
    <row r="171" s="2" customFormat="1" ht="21.75" customHeight="1">
      <c r="A171" s="39"/>
      <c r="B171" s="40"/>
      <c r="C171" s="237" t="s">
        <v>215</v>
      </c>
      <c r="D171" s="237" t="s">
        <v>129</v>
      </c>
      <c r="E171" s="238" t="s">
        <v>363</v>
      </c>
      <c r="F171" s="239" t="s">
        <v>364</v>
      </c>
      <c r="G171" s="240" t="s">
        <v>236</v>
      </c>
      <c r="H171" s="241">
        <v>0.092999999999999999</v>
      </c>
      <c r="I171" s="242"/>
      <c r="J171" s="243">
        <f>ROUND(I171*H171,2)</f>
        <v>0</v>
      </c>
      <c r="K171" s="244"/>
      <c r="L171" s="45"/>
      <c r="M171" s="245" t="s">
        <v>1</v>
      </c>
      <c r="N171" s="246" t="s">
        <v>43</v>
      </c>
      <c r="O171" s="92"/>
      <c r="P171" s="247">
        <f>O171*H171</f>
        <v>0</v>
      </c>
      <c r="Q171" s="247">
        <v>1.0601700000000001</v>
      </c>
      <c r="R171" s="247">
        <f>Q171*H171</f>
        <v>0.098595810000000006</v>
      </c>
      <c r="S171" s="247">
        <v>0</v>
      </c>
      <c r="T171" s="24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9" t="s">
        <v>133</v>
      </c>
      <c r="AT171" s="249" t="s">
        <v>129</v>
      </c>
      <c r="AU171" s="249" t="s">
        <v>88</v>
      </c>
      <c r="AY171" s="18" t="s">
        <v>127</v>
      </c>
      <c r="BE171" s="250">
        <f>IF(N171="základní",J171,0)</f>
        <v>0</v>
      </c>
      <c r="BF171" s="250">
        <f>IF(N171="snížená",J171,0)</f>
        <v>0</v>
      </c>
      <c r="BG171" s="250">
        <f>IF(N171="zákl. přenesená",J171,0)</f>
        <v>0</v>
      </c>
      <c r="BH171" s="250">
        <f>IF(N171="sníž. přenesená",J171,0)</f>
        <v>0</v>
      </c>
      <c r="BI171" s="250">
        <f>IF(N171="nulová",J171,0)</f>
        <v>0</v>
      </c>
      <c r="BJ171" s="18" t="s">
        <v>86</v>
      </c>
      <c r="BK171" s="250">
        <f>ROUND(I171*H171,2)</f>
        <v>0</v>
      </c>
      <c r="BL171" s="18" t="s">
        <v>133</v>
      </c>
      <c r="BM171" s="249" t="s">
        <v>365</v>
      </c>
    </row>
    <row r="172" s="13" customFormat="1">
      <c r="A172" s="13"/>
      <c r="B172" s="251"/>
      <c r="C172" s="252"/>
      <c r="D172" s="253" t="s">
        <v>135</v>
      </c>
      <c r="E172" s="254" t="s">
        <v>1</v>
      </c>
      <c r="F172" s="255" t="s">
        <v>366</v>
      </c>
      <c r="G172" s="252"/>
      <c r="H172" s="256">
        <v>0.092999999999999999</v>
      </c>
      <c r="I172" s="257"/>
      <c r="J172" s="252"/>
      <c r="K172" s="252"/>
      <c r="L172" s="258"/>
      <c r="M172" s="259"/>
      <c r="N172" s="260"/>
      <c r="O172" s="260"/>
      <c r="P172" s="260"/>
      <c r="Q172" s="260"/>
      <c r="R172" s="260"/>
      <c r="S172" s="260"/>
      <c r="T172" s="26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2" t="s">
        <v>135</v>
      </c>
      <c r="AU172" s="262" t="s">
        <v>88</v>
      </c>
      <c r="AV172" s="13" t="s">
        <v>88</v>
      </c>
      <c r="AW172" s="13" t="s">
        <v>34</v>
      </c>
      <c r="AX172" s="13" t="s">
        <v>86</v>
      </c>
      <c r="AY172" s="262" t="s">
        <v>127</v>
      </c>
    </row>
    <row r="173" s="2" customFormat="1" ht="21.75" customHeight="1">
      <c r="A173" s="39"/>
      <c r="B173" s="40"/>
      <c r="C173" s="237" t="s">
        <v>221</v>
      </c>
      <c r="D173" s="237" t="s">
        <v>129</v>
      </c>
      <c r="E173" s="238" t="s">
        <v>367</v>
      </c>
      <c r="F173" s="239" t="s">
        <v>368</v>
      </c>
      <c r="G173" s="240" t="s">
        <v>147</v>
      </c>
      <c r="H173" s="241">
        <v>3.8119999999999998</v>
      </c>
      <c r="I173" s="242"/>
      <c r="J173" s="243">
        <f>ROUND(I173*H173,2)</f>
        <v>0</v>
      </c>
      <c r="K173" s="244"/>
      <c r="L173" s="45"/>
      <c r="M173" s="245" t="s">
        <v>1</v>
      </c>
      <c r="N173" s="246" t="s">
        <v>43</v>
      </c>
      <c r="O173" s="92"/>
      <c r="P173" s="247">
        <f>O173*H173</f>
        <v>0</v>
      </c>
      <c r="Q173" s="247">
        <v>2.45329</v>
      </c>
      <c r="R173" s="247">
        <f>Q173*H173</f>
        <v>9.3519414799999989</v>
      </c>
      <c r="S173" s="247">
        <v>0</v>
      </c>
      <c r="T173" s="24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9" t="s">
        <v>133</v>
      </c>
      <c r="AT173" s="249" t="s">
        <v>129</v>
      </c>
      <c r="AU173" s="249" t="s">
        <v>88</v>
      </c>
      <c r="AY173" s="18" t="s">
        <v>127</v>
      </c>
      <c r="BE173" s="250">
        <f>IF(N173="základní",J173,0)</f>
        <v>0</v>
      </c>
      <c r="BF173" s="250">
        <f>IF(N173="snížená",J173,0)</f>
        <v>0</v>
      </c>
      <c r="BG173" s="250">
        <f>IF(N173="zákl. přenesená",J173,0)</f>
        <v>0</v>
      </c>
      <c r="BH173" s="250">
        <f>IF(N173="sníž. přenesená",J173,0)</f>
        <v>0</v>
      </c>
      <c r="BI173" s="250">
        <f>IF(N173="nulová",J173,0)</f>
        <v>0</v>
      </c>
      <c r="BJ173" s="18" t="s">
        <v>86</v>
      </c>
      <c r="BK173" s="250">
        <f>ROUND(I173*H173,2)</f>
        <v>0</v>
      </c>
      <c r="BL173" s="18" t="s">
        <v>133</v>
      </c>
      <c r="BM173" s="249" t="s">
        <v>369</v>
      </c>
    </row>
    <row r="174" s="15" customFormat="1">
      <c r="A174" s="15"/>
      <c r="B174" s="274"/>
      <c r="C174" s="275"/>
      <c r="D174" s="253" t="s">
        <v>135</v>
      </c>
      <c r="E174" s="276" t="s">
        <v>1</v>
      </c>
      <c r="F174" s="277" t="s">
        <v>370</v>
      </c>
      <c r="G174" s="275"/>
      <c r="H174" s="276" t="s">
        <v>1</v>
      </c>
      <c r="I174" s="278"/>
      <c r="J174" s="275"/>
      <c r="K174" s="275"/>
      <c r="L174" s="279"/>
      <c r="M174" s="280"/>
      <c r="N174" s="281"/>
      <c r="O174" s="281"/>
      <c r="P174" s="281"/>
      <c r="Q174" s="281"/>
      <c r="R174" s="281"/>
      <c r="S174" s="281"/>
      <c r="T174" s="28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3" t="s">
        <v>135</v>
      </c>
      <c r="AU174" s="283" t="s">
        <v>88</v>
      </c>
      <c r="AV174" s="15" t="s">
        <v>86</v>
      </c>
      <c r="AW174" s="15" t="s">
        <v>34</v>
      </c>
      <c r="AX174" s="15" t="s">
        <v>78</v>
      </c>
      <c r="AY174" s="283" t="s">
        <v>127</v>
      </c>
    </row>
    <row r="175" s="13" customFormat="1">
      <c r="A175" s="13"/>
      <c r="B175" s="251"/>
      <c r="C175" s="252"/>
      <c r="D175" s="253" t="s">
        <v>135</v>
      </c>
      <c r="E175" s="254" t="s">
        <v>1</v>
      </c>
      <c r="F175" s="255" t="s">
        <v>371</v>
      </c>
      <c r="G175" s="252"/>
      <c r="H175" s="256">
        <v>3.6000000000000001</v>
      </c>
      <c r="I175" s="257"/>
      <c r="J175" s="252"/>
      <c r="K175" s="252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135</v>
      </c>
      <c r="AU175" s="262" t="s">
        <v>88</v>
      </c>
      <c r="AV175" s="13" t="s">
        <v>88</v>
      </c>
      <c r="AW175" s="13" t="s">
        <v>34</v>
      </c>
      <c r="AX175" s="13" t="s">
        <v>78</v>
      </c>
      <c r="AY175" s="262" t="s">
        <v>127</v>
      </c>
    </row>
    <row r="176" s="15" customFormat="1">
      <c r="A176" s="15"/>
      <c r="B176" s="274"/>
      <c r="C176" s="275"/>
      <c r="D176" s="253" t="s">
        <v>135</v>
      </c>
      <c r="E176" s="276" t="s">
        <v>1</v>
      </c>
      <c r="F176" s="277" t="s">
        <v>372</v>
      </c>
      <c r="G176" s="275"/>
      <c r="H176" s="276" t="s">
        <v>1</v>
      </c>
      <c r="I176" s="278"/>
      <c r="J176" s="275"/>
      <c r="K176" s="275"/>
      <c r="L176" s="279"/>
      <c r="M176" s="280"/>
      <c r="N176" s="281"/>
      <c r="O176" s="281"/>
      <c r="P176" s="281"/>
      <c r="Q176" s="281"/>
      <c r="R176" s="281"/>
      <c r="S176" s="281"/>
      <c r="T176" s="28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3" t="s">
        <v>135</v>
      </c>
      <c r="AU176" s="283" t="s">
        <v>88</v>
      </c>
      <c r="AV176" s="15" t="s">
        <v>86</v>
      </c>
      <c r="AW176" s="15" t="s">
        <v>34</v>
      </c>
      <c r="AX176" s="15" t="s">
        <v>78</v>
      </c>
      <c r="AY176" s="283" t="s">
        <v>127</v>
      </c>
    </row>
    <row r="177" s="13" customFormat="1">
      <c r="A177" s="13"/>
      <c r="B177" s="251"/>
      <c r="C177" s="252"/>
      <c r="D177" s="253" t="s">
        <v>135</v>
      </c>
      <c r="E177" s="254" t="s">
        <v>1</v>
      </c>
      <c r="F177" s="255" t="s">
        <v>373</v>
      </c>
      <c r="G177" s="252"/>
      <c r="H177" s="256">
        <v>0.21199999999999999</v>
      </c>
      <c r="I177" s="257"/>
      <c r="J177" s="252"/>
      <c r="K177" s="252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135</v>
      </c>
      <c r="AU177" s="262" t="s">
        <v>88</v>
      </c>
      <c r="AV177" s="13" t="s">
        <v>88</v>
      </c>
      <c r="AW177" s="13" t="s">
        <v>34</v>
      </c>
      <c r="AX177" s="13" t="s">
        <v>78</v>
      </c>
      <c r="AY177" s="262" t="s">
        <v>127</v>
      </c>
    </row>
    <row r="178" s="14" customFormat="1">
      <c r="A178" s="14"/>
      <c r="B178" s="263"/>
      <c r="C178" s="264"/>
      <c r="D178" s="253" t="s">
        <v>135</v>
      </c>
      <c r="E178" s="265" t="s">
        <v>1</v>
      </c>
      <c r="F178" s="266" t="s">
        <v>142</v>
      </c>
      <c r="G178" s="264"/>
      <c r="H178" s="267">
        <v>3.8119999999999998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3" t="s">
        <v>135</v>
      </c>
      <c r="AU178" s="273" t="s">
        <v>88</v>
      </c>
      <c r="AV178" s="14" t="s">
        <v>133</v>
      </c>
      <c r="AW178" s="14" t="s">
        <v>34</v>
      </c>
      <c r="AX178" s="14" t="s">
        <v>86</v>
      </c>
      <c r="AY178" s="273" t="s">
        <v>127</v>
      </c>
    </row>
    <row r="179" s="2" customFormat="1" ht="16.5" customHeight="1">
      <c r="A179" s="39"/>
      <c r="B179" s="40"/>
      <c r="C179" s="237" t="s">
        <v>227</v>
      </c>
      <c r="D179" s="237" t="s">
        <v>129</v>
      </c>
      <c r="E179" s="238" t="s">
        <v>374</v>
      </c>
      <c r="F179" s="239" t="s">
        <v>375</v>
      </c>
      <c r="G179" s="240" t="s">
        <v>132</v>
      </c>
      <c r="H179" s="241">
        <v>23.824999999999999</v>
      </c>
      <c r="I179" s="242"/>
      <c r="J179" s="243">
        <f>ROUND(I179*H179,2)</f>
        <v>0</v>
      </c>
      <c r="K179" s="244"/>
      <c r="L179" s="45"/>
      <c r="M179" s="245" t="s">
        <v>1</v>
      </c>
      <c r="N179" s="246" t="s">
        <v>43</v>
      </c>
      <c r="O179" s="92"/>
      <c r="P179" s="247">
        <f>O179*H179</f>
        <v>0</v>
      </c>
      <c r="Q179" s="247">
        <v>0.00264</v>
      </c>
      <c r="R179" s="247">
        <f>Q179*H179</f>
        <v>0.062897999999999996</v>
      </c>
      <c r="S179" s="247">
        <v>0</v>
      </c>
      <c r="T179" s="24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9" t="s">
        <v>133</v>
      </c>
      <c r="AT179" s="249" t="s">
        <v>129</v>
      </c>
      <c r="AU179" s="249" t="s">
        <v>88</v>
      </c>
      <c r="AY179" s="18" t="s">
        <v>127</v>
      </c>
      <c r="BE179" s="250">
        <f>IF(N179="základní",J179,0)</f>
        <v>0</v>
      </c>
      <c r="BF179" s="250">
        <f>IF(N179="snížená",J179,0)</f>
        <v>0</v>
      </c>
      <c r="BG179" s="250">
        <f>IF(N179="zákl. přenesená",J179,0)</f>
        <v>0</v>
      </c>
      <c r="BH179" s="250">
        <f>IF(N179="sníž. přenesená",J179,0)</f>
        <v>0</v>
      </c>
      <c r="BI179" s="250">
        <f>IF(N179="nulová",J179,0)</f>
        <v>0</v>
      </c>
      <c r="BJ179" s="18" t="s">
        <v>86</v>
      </c>
      <c r="BK179" s="250">
        <f>ROUND(I179*H179,2)</f>
        <v>0</v>
      </c>
      <c r="BL179" s="18" t="s">
        <v>133</v>
      </c>
      <c r="BM179" s="249" t="s">
        <v>376</v>
      </c>
    </row>
    <row r="180" s="15" customFormat="1">
      <c r="A180" s="15"/>
      <c r="B180" s="274"/>
      <c r="C180" s="275"/>
      <c r="D180" s="253" t="s">
        <v>135</v>
      </c>
      <c r="E180" s="276" t="s">
        <v>1</v>
      </c>
      <c r="F180" s="277" t="s">
        <v>370</v>
      </c>
      <c r="G180" s="275"/>
      <c r="H180" s="276" t="s">
        <v>1</v>
      </c>
      <c r="I180" s="278"/>
      <c r="J180" s="275"/>
      <c r="K180" s="275"/>
      <c r="L180" s="279"/>
      <c r="M180" s="280"/>
      <c r="N180" s="281"/>
      <c r="O180" s="281"/>
      <c r="P180" s="281"/>
      <c r="Q180" s="281"/>
      <c r="R180" s="281"/>
      <c r="S180" s="281"/>
      <c r="T180" s="28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83" t="s">
        <v>135</v>
      </c>
      <c r="AU180" s="283" t="s">
        <v>88</v>
      </c>
      <c r="AV180" s="15" t="s">
        <v>86</v>
      </c>
      <c r="AW180" s="15" t="s">
        <v>34</v>
      </c>
      <c r="AX180" s="15" t="s">
        <v>78</v>
      </c>
      <c r="AY180" s="283" t="s">
        <v>127</v>
      </c>
    </row>
    <row r="181" s="13" customFormat="1">
      <c r="A181" s="13"/>
      <c r="B181" s="251"/>
      <c r="C181" s="252"/>
      <c r="D181" s="253" t="s">
        <v>135</v>
      </c>
      <c r="E181" s="254" t="s">
        <v>1</v>
      </c>
      <c r="F181" s="255" t="s">
        <v>377</v>
      </c>
      <c r="G181" s="252"/>
      <c r="H181" s="256">
        <v>23.52</v>
      </c>
      <c r="I181" s="257"/>
      <c r="J181" s="252"/>
      <c r="K181" s="252"/>
      <c r="L181" s="258"/>
      <c r="M181" s="259"/>
      <c r="N181" s="260"/>
      <c r="O181" s="260"/>
      <c r="P181" s="260"/>
      <c r="Q181" s="260"/>
      <c r="R181" s="260"/>
      <c r="S181" s="260"/>
      <c r="T181" s="26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2" t="s">
        <v>135</v>
      </c>
      <c r="AU181" s="262" t="s">
        <v>88</v>
      </c>
      <c r="AV181" s="13" t="s">
        <v>88</v>
      </c>
      <c r="AW181" s="13" t="s">
        <v>34</v>
      </c>
      <c r="AX181" s="13" t="s">
        <v>78</v>
      </c>
      <c r="AY181" s="262" t="s">
        <v>127</v>
      </c>
    </row>
    <row r="182" s="15" customFormat="1">
      <c r="A182" s="15"/>
      <c r="B182" s="274"/>
      <c r="C182" s="275"/>
      <c r="D182" s="253" t="s">
        <v>135</v>
      </c>
      <c r="E182" s="276" t="s">
        <v>1</v>
      </c>
      <c r="F182" s="277" t="s">
        <v>372</v>
      </c>
      <c r="G182" s="275"/>
      <c r="H182" s="276" t="s">
        <v>1</v>
      </c>
      <c r="I182" s="278"/>
      <c r="J182" s="275"/>
      <c r="K182" s="275"/>
      <c r="L182" s="279"/>
      <c r="M182" s="280"/>
      <c r="N182" s="281"/>
      <c r="O182" s="281"/>
      <c r="P182" s="281"/>
      <c r="Q182" s="281"/>
      <c r="R182" s="281"/>
      <c r="S182" s="281"/>
      <c r="T182" s="28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3" t="s">
        <v>135</v>
      </c>
      <c r="AU182" s="283" t="s">
        <v>88</v>
      </c>
      <c r="AV182" s="15" t="s">
        <v>86</v>
      </c>
      <c r="AW182" s="15" t="s">
        <v>34</v>
      </c>
      <c r="AX182" s="15" t="s">
        <v>78</v>
      </c>
      <c r="AY182" s="283" t="s">
        <v>127</v>
      </c>
    </row>
    <row r="183" s="13" customFormat="1">
      <c r="A183" s="13"/>
      <c r="B183" s="251"/>
      <c r="C183" s="252"/>
      <c r="D183" s="253" t="s">
        <v>135</v>
      </c>
      <c r="E183" s="254" t="s">
        <v>1</v>
      </c>
      <c r="F183" s="255" t="s">
        <v>378</v>
      </c>
      <c r="G183" s="252"/>
      <c r="H183" s="256">
        <v>0.30499999999999999</v>
      </c>
      <c r="I183" s="257"/>
      <c r="J183" s="252"/>
      <c r="K183" s="252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135</v>
      </c>
      <c r="AU183" s="262" t="s">
        <v>88</v>
      </c>
      <c r="AV183" s="13" t="s">
        <v>88</v>
      </c>
      <c r="AW183" s="13" t="s">
        <v>34</v>
      </c>
      <c r="AX183" s="13" t="s">
        <v>78</v>
      </c>
      <c r="AY183" s="262" t="s">
        <v>127</v>
      </c>
    </row>
    <row r="184" s="14" customFormat="1">
      <c r="A184" s="14"/>
      <c r="B184" s="263"/>
      <c r="C184" s="264"/>
      <c r="D184" s="253" t="s">
        <v>135</v>
      </c>
      <c r="E184" s="265" t="s">
        <v>1</v>
      </c>
      <c r="F184" s="266" t="s">
        <v>142</v>
      </c>
      <c r="G184" s="264"/>
      <c r="H184" s="267">
        <v>23.824999999999999</v>
      </c>
      <c r="I184" s="268"/>
      <c r="J184" s="264"/>
      <c r="K184" s="264"/>
      <c r="L184" s="269"/>
      <c r="M184" s="270"/>
      <c r="N184" s="271"/>
      <c r="O184" s="271"/>
      <c r="P184" s="271"/>
      <c r="Q184" s="271"/>
      <c r="R184" s="271"/>
      <c r="S184" s="271"/>
      <c r="T184" s="27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3" t="s">
        <v>135</v>
      </c>
      <c r="AU184" s="273" t="s">
        <v>88</v>
      </c>
      <c r="AV184" s="14" t="s">
        <v>133</v>
      </c>
      <c r="AW184" s="14" t="s">
        <v>34</v>
      </c>
      <c r="AX184" s="14" t="s">
        <v>86</v>
      </c>
      <c r="AY184" s="273" t="s">
        <v>127</v>
      </c>
    </row>
    <row r="185" s="2" customFormat="1" ht="16.5" customHeight="1">
      <c r="A185" s="39"/>
      <c r="B185" s="40"/>
      <c r="C185" s="237" t="s">
        <v>233</v>
      </c>
      <c r="D185" s="237" t="s">
        <v>129</v>
      </c>
      <c r="E185" s="238" t="s">
        <v>379</v>
      </c>
      <c r="F185" s="239" t="s">
        <v>380</v>
      </c>
      <c r="G185" s="240" t="s">
        <v>132</v>
      </c>
      <c r="H185" s="241">
        <v>23.824999999999999</v>
      </c>
      <c r="I185" s="242"/>
      <c r="J185" s="243">
        <f>ROUND(I185*H185,2)</f>
        <v>0</v>
      </c>
      <c r="K185" s="244"/>
      <c r="L185" s="45"/>
      <c r="M185" s="245" t="s">
        <v>1</v>
      </c>
      <c r="N185" s="246" t="s">
        <v>43</v>
      </c>
      <c r="O185" s="92"/>
      <c r="P185" s="247">
        <f>O185*H185</f>
        <v>0</v>
      </c>
      <c r="Q185" s="247">
        <v>0</v>
      </c>
      <c r="R185" s="247">
        <f>Q185*H185</f>
        <v>0</v>
      </c>
      <c r="S185" s="247">
        <v>0</v>
      </c>
      <c r="T185" s="24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9" t="s">
        <v>133</v>
      </c>
      <c r="AT185" s="249" t="s">
        <v>129</v>
      </c>
      <c r="AU185" s="249" t="s">
        <v>88</v>
      </c>
      <c r="AY185" s="18" t="s">
        <v>127</v>
      </c>
      <c r="BE185" s="250">
        <f>IF(N185="základní",J185,0)</f>
        <v>0</v>
      </c>
      <c r="BF185" s="250">
        <f>IF(N185="snížená",J185,0)</f>
        <v>0</v>
      </c>
      <c r="BG185" s="250">
        <f>IF(N185="zákl. přenesená",J185,0)</f>
        <v>0</v>
      </c>
      <c r="BH185" s="250">
        <f>IF(N185="sníž. přenesená",J185,0)</f>
        <v>0</v>
      </c>
      <c r="BI185" s="250">
        <f>IF(N185="nulová",J185,0)</f>
        <v>0</v>
      </c>
      <c r="BJ185" s="18" t="s">
        <v>86</v>
      </c>
      <c r="BK185" s="250">
        <f>ROUND(I185*H185,2)</f>
        <v>0</v>
      </c>
      <c r="BL185" s="18" t="s">
        <v>133</v>
      </c>
      <c r="BM185" s="249" t="s">
        <v>381</v>
      </c>
    </row>
    <row r="186" s="2" customFormat="1" ht="21.75" customHeight="1">
      <c r="A186" s="39"/>
      <c r="B186" s="40"/>
      <c r="C186" s="237" t="s">
        <v>238</v>
      </c>
      <c r="D186" s="237" t="s">
        <v>129</v>
      </c>
      <c r="E186" s="238" t="s">
        <v>382</v>
      </c>
      <c r="F186" s="239" t="s">
        <v>383</v>
      </c>
      <c r="G186" s="240" t="s">
        <v>147</v>
      </c>
      <c r="H186" s="241">
        <v>2.718</v>
      </c>
      <c r="I186" s="242"/>
      <c r="J186" s="243">
        <f>ROUND(I186*H186,2)</f>
        <v>0</v>
      </c>
      <c r="K186" s="244"/>
      <c r="L186" s="45"/>
      <c r="M186" s="245" t="s">
        <v>1</v>
      </c>
      <c r="N186" s="246" t="s">
        <v>43</v>
      </c>
      <c r="O186" s="92"/>
      <c r="P186" s="247">
        <f>O186*H186</f>
        <v>0</v>
      </c>
      <c r="Q186" s="247">
        <v>2.45329</v>
      </c>
      <c r="R186" s="247">
        <f>Q186*H186</f>
        <v>6.6680422200000002</v>
      </c>
      <c r="S186" s="247">
        <v>0</v>
      </c>
      <c r="T186" s="24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9" t="s">
        <v>133</v>
      </c>
      <c r="AT186" s="249" t="s">
        <v>129</v>
      </c>
      <c r="AU186" s="249" t="s">
        <v>88</v>
      </c>
      <c r="AY186" s="18" t="s">
        <v>127</v>
      </c>
      <c r="BE186" s="250">
        <f>IF(N186="základní",J186,0)</f>
        <v>0</v>
      </c>
      <c r="BF186" s="250">
        <f>IF(N186="snížená",J186,0)</f>
        <v>0</v>
      </c>
      <c r="BG186" s="250">
        <f>IF(N186="zákl. přenesená",J186,0)</f>
        <v>0</v>
      </c>
      <c r="BH186" s="250">
        <f>IF(N186="sníž. přenesená",J186,0)</f>
        <v>0</v>
      </c>
      <c r="BI186" s="250">
        <f>IF(N186="nulová",J186,0)</f>
        <v>0</v>
      </c>
      <c r="BJ186" s="18" t="s">
        <v>86</v>
      </c>
      <c r="BK186" s="250">
        <f>ROUND(I186*H186,2)</f>
        <v>0</v>
      </c>
      <c r="BL186" s="18" t="s">
        <v>133</v>
      </c>
      <c r="BM186" s="249" t="s">
        <v>384</v>
      </c>
    </row>
    <row r="187" s="13" customFormat="1">
      <c r="A187" s="13"/>
      <c r="B187" s="251"/>
      <c r="C187" s="252"/>
      <c r="D187" s="253" t="s">
        <v>135</v>
      </c>
      <c r="E187" s="254" t="s">
        <v>1</v>
      </c>
      <c r="F187" s="255" t="s">
        <v>385</v>
      </c>
      <c r="G187" s="252"/>
      <c r="H187" s="256">
        <v>2.718</v>
      </c>
      <c r="I187" s="257"/>
      <c r="J187" s="252"/>
      <c r="K187" s="252"/>
      <c r="L187" s="258"/>
      <c r="M187" s="259"/>
      <c r="N187" s="260"/>
      <c r="O187" s="260"/>
      <c r="P187" s="260"/>
      <c r="Q187" s="260"/>
      <c r="R187" s="260"/>
      <c r="S187" s="260"/>
      <c r="T187" s="26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2" t="s">
        <v>135</v>
      </c>
      <c r="AU187" s="262" t="s">
        <v>88</v>
      </c>
      <c r="AV187" s="13" t="s">
        <v>88</v>
      </c>
      <c r="AW187" s="13" t="s">
        <v>34</v>
      </c>
      <c r="AX187" s="13" t="s">
        <v>86</v>
      </c>
      <c r="AY187" s="262" t="s">
        <v>127</v>
      </c>
    </row>
    <row r="188" s="2" customFormat="1" ht="21.75" customHeight="1">
      <c r="A188" s="39"/>
      <c r="B188" s="40"/>
      <c r="C188" s="237" t="s">
        <v>7</v>
      </c>
      <c r="D188" s="237" t="s">
        <v>129</v>
      </c>
      <c r="E188" s="238" t="s">
        <v>386</v>
      </c>
      <c r="F188" s="239" t="s">
        <v>387</v>
      </c>
      <c r="G188" s="240" t="s">
        <v>132</v>
      </c>
      <c r="H188" s="241">
        <v>1</v>
      </c>
      <c r="I188" s="242"/>
      <c r="J188" s="243">
        <f>ROUND(I188*H188,2)</f>
        <v>0</v>
      </c>
      <c r="K188" s="244"/>
      <c r="L188" s="45"/>
      <c r="M188" s="245" t="s">
        <v>1</v>
      </c>
      <c r="N188" s="246" t="s">
        <v>43</v>
      </c>
      <c r="O188" s="92"/>
      <c r="P188" s="247">
        <f>O188*H188</f>
        <v>0</v>
      </c>
      <c r="Q188" s="247">
        <v>0.0027499999999999998</v>
      </c>
      <c r="R188" s="247">
        <f>Q188*H188</f>
        <v>0.0027499999999999998</v>
      </c>
      <c r="S188" s="247">
        <v>0</v>
      </c>
      <c r="T188" s="24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9" t="s">
        <v>133</v>
      </c>
      <c r="AT188" s="249" t="s">
        <v>129</v>
      </c>
      <c r="AU188" s="249" t="s">
        <v>88</v>
      </c>
      <c r="AY188" s="18" t="s">
        <v>127</v>
      </c>
      <c r="BE188" s="250">
        <f>IF(N188="základní",J188,0)</f>
        <v>0</v>
      </c>
      <c r="BF188" s="250">
        <f>IF(N188="snížená",J188,0)</f>
        <v>0</v>
      </c>
      <c r="BG188" s="250">
        <f>IF(N188="zákl. přenesená",J188,0)</f>
        <v>0</v>
      </c>
      <c r="BH188" s="250">
        <f>IF(N188="sníž. přenesená",J188,0)</f>
        <v>0</v>
      </c>
      <c r="BI188" s="250">
        <f>IF(N188="nulová",J188,0)</f>
        <v>0</v>
      </c>
      <c r="BJ188" s="18" t="s">
        <v>86</v>
      </c>
      <c r="BK188" s="250">
        <f>ROUND(I188*H188,2)</f>
        <v>0</v>
      </c>
      <c r="BL188" s="18" t="s">
        <v>133</v>
      </c>
      <c r="BM188" s="249" t="s">
        <v>388</v>
      </c>
    </row>
    <row r="189" s="13" customFormat="1">
      <c r="A189" s="13"/>
      <c r="B189" s="251"/>
      <c r="C189" s="252"/>
      <c r="D189" s="253" t="s">
        <v>135</v>
      </c>
      <c r="E189" s="254" t="s">
        <v>1</v>
      </c>
      <c r="F189" s="255" t="s">
        <v>86</v>
      </c>
      <c r="G189" s="252"/>
      <c r="H189" s="256">
        <v>1</v>
      </c>
      <c r="I189" s="257"/>
      <c r="J189" s="252"/>
      <c r="K189" s="252"/>
      <c r="L189" s="258"/>
      <c r="M189" s="259"/>
      <c r="N189" s="260"/>
      <c r="O189" s="260"/>
      <c r="P189" s="260"/>
      <c r="Q189" s="260"/>
      <c r="R189" s="260"/>
      <c r="S189" s="260"/>
      <c r="T189" s="26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2" t="s">
        <v>135</v>
      </c>
      <c r="AU189" s="262" t="s">
        <v>88</v>
      </c>
      <c r="AV189" s="13" t="s">
        <v>88</v>
      </c>
      <c r="AW189" s="13" t="s">
        <v>34</v>
      </c>
      <c r="AX189" s="13" t="s">
        <v>86</v>
      </c>
      <c r="AY189" s="262" t="s">
        <v>127</v>
      </c>
    </row>
    <row r="190" s="2" customFormat="1" ht="21.75" customHeight="1">
      <c r="A190" s="39"/>
      <c r="B190" s="40"/>
      <c r="C190" s="237" t="s">
        <v>247</v>
      </c>
      <c r="D190" s="237" t="s">
        <v>129</v>
      </c>
      <c r="E190" s="238" t="s">
        <v>389</v>
      </c>
      <c r="F190" s="239" t="s">
        <v>390</v>
      </c>
      <c r="G190" s="240" t="s">
        <v>132</v>
      </c>
      <c r="H190" s="241">
        <v>1</v>
      </c>
      <c r="I190" s="242"/>
      <c r="J190" s="243">
        <f>ROUND(I190*H190,2)</f>
        <v>0</v>
      </c>
      <c r="K190" s="244"/>
      <c r="L190" s="45"/>
      <c r="M190" s="245" t="s">
        <v>1</v>
      </c>
      <c r="N190" s="246" t="s">
        <v>43</v>
      </c>
      <c r="O190" s="92"/>
      <c r="P190" s="247">
        <f>O190*H190</f>
        <v>0</v>
      </c>
      <c r="Q190" s="247">
        <v>0</v>
      </c>
      <c r="R190" s="247">
        <f>Q190*H190</f>
        <v>0</v>
      </c>
      <c r="S190" s="247">
        <v>0</v>
      </c>
      <c r="T190" s="24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9" t="s">
        <v>133</v>
      </c>
      <c r="AT190" s="249" t="s">
        <v>129</v>
      </c>
      <c r="AU190" s="249" t="s">
        <v>88</v>
      </c>
      <c r="AY190" s="18" t="s">
        <v>127</v>
      </c>
      <c r="BE190" s="250">
        <f>IF(N190="základní",J190,0)</f>
        <v>0</v>
      </c>
      <c r="BF190" s="250">
        <f>IF(N190="snížená",J190,0)</f>
        <v>0</v>
      </c>
      <c r="BG190" s="250">
        <f>IF(N190="zákl. přenesená",J190,0)</f>
        <v>0</v>
      </c>
      <c r="BH190" s="250">
        <f>IF(N190="sníž. přenesená",J190,0)</f>
        <v>0</v>
      </c>
      <c r="BI190" s="250">
        <f>IF(N190="nulová",J190,0)</f>
        <v>0</v>
      </c>
      <c r="BJ190" s="18" t="s">
        <v>86</v>
      </c>
      <c r="BK190" s="250">
        <f>ROUND(I190*H190,2)</f>
        <v>0</v>
      </c>
      <c r="BL190" s="18" t="s">
        <v>133</v>
      </c>
      <c r="BM190" s="249" t="s">
        <v>391</v>
      </c>
    </row>
    <row r="191" s="2" customFormat="1" ht="44.25" customHeight="1">
      <c r="A191" s="39"/>
      <c r="B191" s="40"/>
      <c r="C191" s="237" t="s">
        <v>254</v>
      </c>
      <c r="D191" s="237" t="s">
        <v>129</v>
      </c>
      <c r="E191" s="238" t="s">
        <v>392</v>
      </c>
      <c r="F191" s="239" t="s">
        <v>393</v>
      </c>
      <c r="G191" s="240" t="s">
        <v>236</v>
      </c>
      <c r="H191" s="241">
        <v>0.13400000000000001</v>
      </c>
      <c r="I191" s="242"/>
      <c r="J191" s="243">
        <f>ROUND(I191*H191,2)</f>
        <v>0</v>
      </c>
      <c r="K191" s="244"/>
      <c r="L191" s="45"/>
      <c r="M191" s="245" t="s">
        <v>1</v>
      </c>
      <c r="N191" s="246" t="s">
        <v>43</v>
      </c>
      <c r="O191" s="92"/>
      <c r="P191" s="247">
        <f>O191*H191</f>
        <v>0</v>
      </c>
      <c r="Q191" s="247">
        <v>1.06277</v>
      </c>
      <c r="R191" s="247">
        <f>Q191*H191</f>
        <v>0.14241118</v>
      </c>
      <c r="S191" s="247">
        <v>0</v>
      </c>
      <c r="T191" s="24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9" t="s">
        <v>133</v>
      </c>
      <c r="AT191" s="249" t="s">
        <v>129</v>
      </c>
      <c r="AU191" s="249" t="s">
        <v>88</v>
      </c>
      <c r="AY191" s="18" t="s">
        <v>127</v>
      </c>
      <c r="BE191" s="250">
        <f>IF(N191="základní",J191,0)</f>
        <v>0</v>
      </c>
      <c r="BF191" s="250">
        <f>IF(N191="snížená",J191,0)</f>
        <v>0</v>
      </c>
      <c r="BG191" s="250">
        <f>IF(N191="zákl. přenesená",J191,0)</f>
        <v>0</v>
      </c>
      <c r="BH191" s="250">
        <f>IF(N191="sníž. přenesená",J191,0)</f>
        <v>0</v>
      </c>
      <c r="BI191" s="250">
        <f>IF(N191="nulová",J191,0)</f>
        <v>0</v>
      </c>
      <c r="BJ191" s="18" t="s">
        <v>86</v>
      </c>
      <c r="BK191" s="250">
        <f>ROUND(I191*H191,2)</f>
        <v>0</v>
      </c>
      <c r="BL191" s="18" t="s">
        <v>133</v>
      </c>
      <c r="BM191" s="249" t="s">
        <v>394</v>
      </c>
    </row>
    <row r="192" s="13" customFormat="1">
      <c r="A192" s="13"/>
      <c r="B192" s="251"/>
      <c r="C192" s="252"/>
      <c r="D192" s="253" t="s">
        <v>135</v>
      </c>
      <c r="E192" s="254" t="s">
        <v>1</v>
      </c>
      <c r="F192" s="255" t="s">
        <v>395</v>
      </c>
      <c r="G192" s="252"/>
      <c r="H192" s="256">
        <v>0.13400000000000001</v>
      </c>
      <c r="I192" s="257"/>
      <c r="J192" s="252"/>
      <c r="K192" s="252"/>
      <c r="L192" s="258"/>
      <c r="M192" s="259"/>
      <c r="N192" s="260"/>
      <c r="O192" s="260"/>
      <c r="P192" s="260"/>
      <c r="Q192" s="260"/>
      <c r="R192" s="260"/>
      <c r="S192" s="260"/>
      <c r="T192" s="26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2" t="s">
        <v>135</v>
      </c>
      <c r="AU192" s="262" t="s">
        <v>88</v>
      </c>
      <c r="AV192" s="13" t="s">
        <v>88</v>
      </c>
      <c r="AW192" s="13" t="s">
        <v>34</v>
      </c>
      <c r="AX192" s="13" t="s">
        <v>86</v>
      </c>
      <c r="AY192" s="262" t="s">
        <v>127</v>
      </c>
    </row>
    <row r="193" s="12" customFormat="1" ht="22.8" customHeight="1">
      <c r="A193" s="12"/>
      <c r="B193" s="221"/>
      <c r="C193" s="222"/>
      <c r="D193" s="223" t="s">
        <v>77</v>
      </c>
      <c r="E193" s="235" t="s">
        <v>252</v>
      </c>
      <c r="F193" s="235" t="s">
        <v>253</v>
      </c>
      <c r="G193" s="222"/>
      <c r="H193" s="222"/>
      <c r="I193" s="225"/>
      <c r="J193" s="236">
        <f>BK193</f>
        <v>0</v>
      </c>
      <c r="K193" s="222"/>
      <c r="L193" s="227"/>
      <c r="M193" s="228"/>
      <c r="N193" s="229"/>
      <c r="O193" s="229"/>
      <c r="P193" s="230">
        <f>P194</f>
        <v>0</v>
      </c>
      <c r="Q193" s="229"/>
      <c r="R193" s="230">
        <f>R194</f>
        <v>0</v>
      </c>
      <c r="S193" s="229"/>
      <c r="T193" s="231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32" t="s">
        <v>86</v>
      </c>
      <c r="AT193" s="233" t="s">
        <v>77</v>
      </c>
      <c r="AU193" s="233" t="s">
        <v>86</v>
      </c>
      <c r="AY193" s="232" t="s">
        <v>127</v>
      </c>
      <c r="BK193" s="234">
        <f>BK194</f>
        <v>0</v>
      </c>
    </row>
    <row r="194" s="2" customFormat="1" ht="66.75" customHeight="1">
      <c r="A194" s="39"/>
      <c r="B194" s="40"/>
      <c r="C194" s="237" t="s">
        <v>262</v>
      </c>
      <c r="D194" s="237" t="s">
        <v>129</v>
      </c>
      <c r="E194" s="238" t="s">
        <v>396</v>
      </c>
      <c r="F194" s="239" t="s">
        <v>397</v>
      </c>
      <c r="G194" s="240" t="s">
        <v>236</v>
      </c>
      <c r="H194" s="241">
        <v>25.574000000000002</v>
      </c>
      <c r="I194" s="242"/>
      <c r="J194" s="243">
        <f>ROUND(I194*H194,2)</f>
        <v>0</v>
      </c>
      <c r="K194" s="244"/>
      <c r="L194" s="45"/>
      <c r="M194" s="245" t="s">
        <v>1</v>
      </c>
      <c r="N194" s="246" t="s">
        <v>43</v>
      </c>
      <c r="O194" s="92"/>
      <c r="P194" s="247">
        <f>O194*H194</f>
        <v>0</v>
      </c>
      <c r="Q194" s="247">
        <v>0</v>
      </c>
      <c r="R194" s="247">
        <f>Q194*H194</f>
        <v>0</v>
      </c>
      <c r="S194" s="247">
        <v>0</v>
      </c>
      <c r="T194" s="24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9" t="s">
        <v>133</v>
      </c>
      <c r="AT194" s="249" t="s">
        <v>129</v>
      </c>
      <c r="AU194" s="249" t="s">
        <v>88</v>
      </c>
      <c r="AY194" s="18" t="s">
        <v>127</v>
      </c>
      <c r="BE194" s="250">
        <f>IF(N194="základní",J194,0)</f>
        <v>0</v>
      </c>
      <c r="BF194" s="250">
        <f>IF(N194="snížená",J194,0)</f>
        <v>0</v>
      </c>
      <c r="BG194" s="250">
        <f>IF(N194="zákl. přenesená",J194,0)</f>
        <v>0</v>
      </c>
      <c r="BH194" s="250">
        <f>IF(N194="sníž. přenesená",J194,0)</f>
        <v>0</v>
      </c>
      <c r="BI194" s="250">
        <f>IF(N194="nulová",J194,0)</f>
        <v>0</v>
      </c>
      <c r="BJ194" s="18" t="s">
        <v>86</v>
      </c>
      <c r="BK194" s="250">
        <f>ROUND(I194*H194,2)</f>
        <v>0</v>
      </c>
      <c r="BL194" s="18" t="s">
        <v>133</v>
      </c>
      <c r="BM194" s="249" t="s">
        <v>398</v>
      </c>
    </row>
    <row r="195" s="12" customFormat="1" ht="25.92" customHeight="1">
      <c r="A195" s="12"/>
      <c r="B195" s="221"/>
      <c r="C195" s="222"/>
      <c r="D195" s="223" t="s">
        <v>77</v>
      </c>
      <c r="E195" s="224" t="s">
        <v>258</v>
      </c>
      <c r="F195" s="224" t="s">
        <v>259</v>
      </c>
      <c r="G195" s="222"/>
      <c r="H195" s="222"/>
      <c r="I195" s="225"/>
      <c r="J195" s="226">
        <f>BK195</f>
        <v>0</v>
      </c>
      <c r="K195" s="222"/>
      <c r="L195" s="227"/>
      <c r="M195" s="228"/>
      <c r="N195" s="229"/>
      <c r="O195" s="229"/>
      <c r="P195" s="230">
        <f>P196+P209</f>
        <v>0</v>
      </c>
      <c r="Q195" s="229"/>
      <c r="R195" s="230">
        <f>R196+R209</f>
        <v>9.6266358099999998</v>
      </c>
      <c r="S195" s="229"/>
      <c r="T195" s="231">
        <f>T196+T209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32" t="s">
        <v>88</v>
      </c>
      <c r="AT195" s="233" t="s">
        <v>77</v>
      </c>
      <c r="AU195" s="233" t="s">
        <v>78</v>
      </c>
      <c r="AY195" s="232" t="s">
        <v>127</v>
      </c>
      <c r="BK195" s="234">
        <f>BK196+BK209</f>
        <v>0</v>
      </c>
    </row>
    <row r="196" s="12" customFormat="1" ht="22.8" customHeight="1">
      <c r="A196" s="12"/>
      <c r="B196" s="221"/>
      <c r="C196" s="222"/>
      <c r="D196" s="223" t="s">
        <v>77</v>
      </c>
      <c r="E196" s="235" t="s">
        <v>260</v>
      </c>
      <c r="F196" s="235" t="s">
        <v>261</v>
      </c>
      <c r="G196" s="222"/>
      <c r="H196" s="222"/>
      <c r="I196" s="225"/>
      <c r="J196" s="236">
        <f>BK196</f>
        <v>0</v>
      </c>
      <c r="K196" s="222"/>
      <c r="L196" s="227"/>
      <c r="M196" s="228"/>
      <c r="N196" s="229"/>
      <c r="O196" s="229"/>
      <c r="P196" s="230">
        <f>SUM(P197:P208)</f>
        <v>0</v>
      </c>
      <c r="Q196" s="229"/>
      <c r="R196" s="230">
        <f>SUM(R197:R208)</f>
        <v>9.6219099999999997</v>
      </c>
      <c r="S196" s="229"/>
      <c r="T196" s="231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32" t="s">
        <v>88</v>
      </c>
      <c r="AT196" s="233" t="s">
        <v>77</v>
      </c>
      <c r="AU196" s="233" t="s">
        <v>86</v>
      </c>
      <c r="AY196" s="232" t="s">
        <v>127</v>
      </c>
      <c r="BK196" s="234">
        <f>SUM(BK197:BK208)</f>
        <v>0</v>
      </c>
    </row>
    <row r="197" s="2" customFormat="1" ht="21.75" customHeight="1">
      <c r="A197" s="39"/>
      <c r="B197" s="40"/>
      <c r="C197" s="237" t="s">
        <v>267</v>
      </c>
      <c r="D197" s="237" t="s">
        <v>129</v>
      </c>
      <c r="E197" s="238" t="s">
        <v>399</v>
      </c>
      <c r="F197" s="239" t="s">
        <v>400</v>
      </c>
      <c r="G197" s="240" t="s">
        <v>132</v>
      </c>
      <c r="H197" s="241">
        <v>18.300000000000001</v>
      </c>
      <c r="I197" s="242"/>
      <c r="J197" s="243">
        <f>ROUND(I197*H197,2)</f>
        <v>0</v>
      </c>
      <c r="K197" s="244"/>
      <c r="L197" s="45"/>
      <c r="M197" s="245" t="s">
        <v>1</v>
      </c>
      <c r="N197" s="246" t="s">
        <v>43</v>
      </c>
      <c r="O197" s="92"/>
      <c r="P197" s="247">
        <f>O197*H197</f>
        <v>0</v>
      </c>
      <c r="Q197" s="247">
        <v>0.43919999999999998</v>
      </c>
      <c r="R197" s="247">
        <f>Q197*H197</f>
        <v>8.0373599999999996</v>
      </c>
      <c r="S197" s="247">
        <v>0</v>
      </c>
      <c r="T197" s="24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9" t="s">
        <v>215</v>
      </c>
      <c r="AT197" s="249" t="s">
        <v>129</v>
      </c>
      <c r="AU197" s="249" t="s">
        <v>88</v>
      </c>
      <c r="AY197" s="18" t="s">
        <v>127</v>
      </c>
      <c r="BE197" s="250">
        <f>IF(N197="základní",J197,0)</f>
        <v>0</v>
      </c>
      <c r="BF197" s="250">
        <f>IF(N197="snížená",J197,0)</f>
        <v>0</v>
      </c>
      <c r="BG197" s="250">
        <f>IF(N197="zákl. přenesená",J197,0)</f>
        <v>0</v>
      </c>
      <c r="BH197" s="250">
        <f>IF(N197="sníž. přenesená",J197,0)</f>
        <v>0</v>
      </c>
      <c r="BI197" s="250">
        <f>IF(N197="nulová",J197,0)</f>
        <v>0</v>
      </c>
      <c r="BJ197" s="18" t="s">
        <v>86</v>
      </c>
      <c r="BK197" s="250">
        <f>ROUND(I197*H197,2)</f>
        <v>0</v>
      </c>
      <c r="BL197" s="18" t="s">
        <v>215</v>
      </c>
      <c r="BM197" s="249" t="s">
        <v>401</v>
      </c>
    </row>
    <row r="198" s="13" customFormat="1">
      <c r="A198" s="13"/>
      <c r="B198" s="251"/>
      <c r="C198" s="252"/>
      <c r="D198" s="253" t="s">
        <v>135</v>
      </c>
      <c r="E198" s="254" t="s">
        <v>1</v>
      </c>
      <c r="F198" s="255" t="s">
        <v>402</v>
      </c>
      <c r="G198" s="252"/>
      <c r="H198" s="256">
        <v>18.300000000000001</v>
      </c>
      <c r="I198" s="257"/>
      <c r="J198" s="252"/>
      <c r="K198" s="252"/>
      <c r="L198" s="258"/>
      <c r="M198" s="259"/>
      <c r="N198" s="260"/>
      <c r="O198" s="260"/>
      <c r="P198" s="260"/>
      <c r="Q198" s="260"/>
      <c r="R198" s="260"/>
      <c r="S198" s="260"/>
      <c r="T198" s="26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2" t="s">
        <v>135</v>
      </c>
      <c r="AU198" s="262" t="s">
        <v>88</v>
      </c>
      <c r="AV198" s="13" t="s">
        <v>88</v>
      </c>
      <c r="AW198" s="13" t="s">
        <v>34</v>
      </c>
      <c r="AX198" s="13" t="s">
        <v>86</v>
      </c>
      <c r="AY198" s="262" t="s">
        <v>127</v>
      </c>
    </row>
    <row r="199" s="2" customFormat="1" ht="33" customHeight="1">
      <c r="A199" s="39"/>
      <c r="B199" s="40"/>
      <c r="C199" s="237" t="s">
        <v>274</v>
      </c>
      <c r="D199" s="237" t="s">
        <v>129</v>
      </c>
      <c r="E199" s="238" t="s">
        <v>403</v>
      </c>
      <c r="F199" s="239" t="s">
        <v>404</v>
      </c>
      <c r="G199" s="240" t="s">
        <v>270</v>
      </c>
      <c r="H199" s="241">
        <v>269.60000000000002</v>
      </c>
      <c r="I199" s="242"/>
      <c r="J199" s="243">
        <f>ROUND(I199*H199,2)</f>
        <v>0</v>
      </c>
      <c r="K199" s="244"/>
      <c r="L199" s="45"/>
      <c r="M199" s="245" t="s">
        <v>1</v>
      </c>
      <c r="N199" s="246" t="s">
        <v>43</v>
      </c>
      <c r="O199" s="92"/>
      <c r="P199" s="247">
        <f>O199*H199</f>
        <v>0</v>
      </c>
      <c r="Q199" s="247">
        <v>0.001</v>
      </c>
      <c r="R199" s="247">
        <f>Q199*H199</f>
        <v>0.26960000000000001</v>
      </c>
      <c r="S199" s="247">
        <v>0</v>
      </c>
      <c r="T199" s="24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9" t="s">
        <v>215</v>
      </c>
      <c r="AT199" s="249" t="s">
        <v>129</v>
      </c>
      <c r="AU199" s="249" t="s">
        <v>88</v>
      </c>
      <c r="AY199" s="18" t="s">
        <v>127</v>
      </c>
      <c r="BE199" s="250">
        <f>IF(N199="základní",J199,0)</f>
        <v>0</v>
      </c>
      <c r="BF199" s="250">
        <f>IF(N199="snížená",J199,0)</f>
        <v>0</v>
      </c>
      <c r="BG199" s="250">
        <f>IF(N199="zákl. přenesená",J199,0)</f>
        <v>0</v>
      </c>
      <c r="BH199" s="250">
        <f>IF(N199="sníž. přenesená",J199,0)</f>
        <v>0</v>
      </c>
      <c r="BI199" s="250">
        <f>IF(N199="nulová",J199,0)</f>
        <v>0</v>
      </c>
      <c r="BJ199" s="18" t="s">
        <v>86</v>
      </c>
      <c r="BK199" s="250">
        <f>ROUND(I199*H199,2)</f>
        <v>0</v>
      </c>
      <c r="BL199" s="18" t="s">
        <v>215</v>
      </c>
      <c r="BM199" s="249" t="s">
        <v>405</v>
      </c>
    </row>
    <row r="200" s="13" customFormat="1">
      <c r="A200" s="13"/>
      <c r="B200" s="251"/>
      <c r="C200" s="252"/>
      <c r="D200" s="253" t="s">
        <v>135</v>
      </c>
      <c r="E200" s="254" t="s">
        <v>1</v>
      </c>
      <c r="F200" s="255" t="s">
        <v>406</v>
      </c>
      <c r="G200" s="252"/>
      <c r="H200" s="256">
        <v>269.60000000000002</v>
      </c>
      <c r="I200" s="257"/>
      <c r="J200" s="252"/>
      <c r="K200" s="252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135</v>
      </c>
      <c r="AU200" s="262" t="s">
        <v>88</v>
      </c>
      <c r="AV200" s="13" t="s">
        <v>88</v>
      </c>
      <c r="AW200" s="13" t="s">
        <v>34</v>
      </c>
      <c r="AX200" s="13" t="s">
        <v>86</v>
      </c>
      <c r="AY200" s="262" t="s">
        <v>127</v>
      </c>
    </row>
    <row r="201" s="2" customFormat="1" ht="33" customHeight="1">
      <c r="A201" s="39"/>
      <c r="B201" s="40"/>
      <c r="C201" s="237" t="s">
        <v>280</v>
      </c>
      <c r="D201" s="237" t="s">
        <v>129</v>
      </c>
      <c r="E201" s="238" t="s">
        <v>407</v>
      </c>
      <c r="F201" s="239" t="s">
        <v>408</v>
      </c>
      <c r="G201" s="240" t="s">
        <v>270</v>
      </c>
      <c r="H201" s="241">
        <v>1219.9000000000001</v>
      </c>
      <c r="I201" s="242"/>
      <c r="J201" s="243">
        <f>ROUND(I201*H201,2)</f>
        <v>0</v>
      </c>
      <c r="K201" s="244"/>
      <c r="L201" s="45"/>
      <c r="M201" s="245" t="s">
        <v>1</v>
      </c>
      <c r="N201" s="246" t="s">
        <v>43</v>
      </c>
      <c r="O201" s="92"/>
      <c r="P201" s="247">
        <f>O201*H201</f>
        <v>0</v>
      </c>
      <c r="Q201" s="247">
        <v>0.001</v>
      </c>
      <c r="R201" s="247">
        <f>Q201*H201</f>
        <v>1.2199000000000002</v>
      </c>
      <c r="S201" s="247">
        <v>0</v>
      </c>
      <c r="T201" s="24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9" t="s">
        <v>215</v>
      </c>
      <c r="AT201" s="249" t="s">
        <v>129</v>
      </c>
      <c r="AU201" s="249" t="s">
        <v>88</v>
      </c>
      <c r="AY201" s="18" t="s">
        <v>127</v>
      </c>
      <c r="BE201" s="250">
        <f>IF(N201="základní",J201,0)</f>
        <v>0</v>
      </c>
      <c r="BF201" s="250">
        <f>IF(N201="snížená",J201,0)</f>
        <v>0</v>
      </c>
      <c r="BG201" s="250">
        <f>IF(N201="zákl. přenesená",J201,0)</f>
        <v>0</v>
      </c>
      <c r="BH201" s="250">
        <f>IF(N201="sníž. přenesená",J201,0)</f>
        <v>0</v>
      </c>
      <c r="BI201" s="250">
        <f>IF(N201="nulová",J201,0)</f>
        <v>0</v>
      </c>
      <c r="BJ201" s="18" t="s">
        <v>86</v>
      </c>
      <c r="BK201" s="250">
        <f>ROUND(I201*H201,2)</f>
        <v>0</v>
      </c>
      <c r="BL201" s="18" t="s">
        <v>215</v>
      </c>
      <c r="BM201" s="249" t="s">
        <v>409</v>
      </c>
    </row>
    <row r="202" s="15" customFormat="1">
      <c r="A202" s="15"/>
      <c r="B202" s="274"/>
      <c r="C202" s="275"/>
      <c r="D202" s="253" t="s">
        <v>135</v>
      </c>
      <c r="E202" s="276" t="s">
        <v>1</v>
      </c>
      <c r="F202" s="277" t="s">
        <v>410</v>
      </c>
      <c r="G202" s="275"/>
      <c r="H202" s="276" t="s">
        <v>1</v>
      </c>
      <c r="I202" s="278"/>
      <c r="J202" s="275"/>
      <c r="K202" s="275"/>
      <c r="L202" s="279"/>
      <c r="M202" s="280"/>
      <c r="N202" s="281"/>
      <c r="O202" s="281"/>
      <c r="P202" s="281"/>
      <c r="Q202" s="281"/>
      <c r="R202" s="281"/>
      <c r="S202" s="281"/>
      <c r="T202" s="282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3" t="s">
        <v>135</v>
      </c>
      <c r="AU202" s="283" t="s">
        <v>88</v>
      </c>
      <c r="AV202" s="15" t="s">
        <v>86</v>
      </c>
      <c r="AW202" s="15" t="s">
        <v>34</v>
      </c>
      <c r="AX202" s="15" t="s">
        <v>78</v>
      </c>
      <c r="AY202" s="283" t="s">
        <v>127</v>
      </c>
    </row>
    <row r="203" s="13" customFormat="1">
      <c r="A203" s="13"/>
      <c r="B203" s="251"/>
      <c r="C203" s="252"/>
      <c r="D203" s="253" t="s">
        <v>135</v>
      </c>
      <c r="E203" s="254" t="s">
        <v>1</v>
      </c>
      <c r="F203" s="255" t="s">
        <v>411</v>
      </c>
      <c r="G203" s="252"/>
      <c r="H203" s="256">
        <v>632.5</v>
      </c>
      <c r="I203" s="257"/>
      <c r="J203" s="252"/>
      <c r="K203" s="252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135</v>
      </c>
      <c r="AU203" s="262" t="s">
        <v>88</v>
      </c>
      <c r="AV203" s="13" t="s">
        <v>88</v>
      </c>
      <c r="AW203" s="13" t="s">
        <v>34</v>
      </c>
      <c r="AX203" s="13" t="s">
        <v>78</v>
      </c>
      <c r="AY203" s="262" t="s">
        <v>127</v>
      </c>
    </row>
    <row r="204" s="13" customFormat="1">
      <c r="A204" s="13"/>
      <c r="B204" s="251"/>
      <c r="C204" s="252"/>
      <c r="D204" s="253" t="s">
        <v>135</v>
      </c>
      <c r="E204" s="254" t="s">
        <v>1</v>
      </c>
      <c r="F204" s="255" t="s">
        <v>412</v>
      </c>
      <c r="G204" s="252"/>
      <c r="H204" s="256">
        <v>583.79999999999995</v>
      </c>
      <c r="I204" s="257"/>
      <c r="J204" s="252"/>
      <c r="K204" s="252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135</v>
      </c>
      <c r="AU204" s="262" t="s">
        <v>88</v>
      </c>
      <c r="AV204" s="13" t="s">
        <v>88</v>
      </c>
      <c r="AW204" s="13" t="s">
        <v>34</v>
      </c>
      <c r="AX204" s="13" t="s">
        <v>78</v>
      </c>
      <c r="AY204" s="262" t="s">
        <v>127</v>
      </c>
    </row>
    <row r="205" s="13" customFormat="1">
      <c r="A205" s="13"/>
      <c r="B205" s="251"/>
      <c r="C205" s="252"/>
      <c r="D205" s="253" t="s">
        <v>135</v>
      </c>
      <c r="E205" s="254" t="s">
        <v>1</v>
      </c>
      <c r="F205" s="255" t="s">
        <v>413</v>
      </c>
      <c r="G205" s="252"/>
      <c r="H205" s="256">
        <v>3.6000000000000001</v>
      </c>
      <c r="I205" s="257"/>
      <c r="J205" s="252"/>
      <c r="K205" s="252"/>
      <c r="L205" s="258"/>
      <c r="M205" s="259"/>
      <c r="N205" s="260"/>
      <c r="O205" s="260"/>
      <c r="P205" s="260"/>
      <c r="Q205" s="260"/>
      <c r="R205" s="260"/>
      <c r="S205" s="260"/>
      <c r="T205" s="26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2" t="s">
        <v>135</v>
      </c>
      <c r="AU205" s="262" t="s">
        <v>88</v>
      </c>
      <c r="AV205" s="13" t="s">
        <v>88</v>
      </c>
      <c r="AW205" s="13" t="s">
        <v>34</v>
      </c>
      <c r="AX205" s="13" t="s">
        <v>78</v>
      </c>
      <c r="AY205" s="262" t="s">
        <v>127</v>
      </c>
    </row>
    <row r="206" s="14" customFormat="1">
      <c r="A206" s="14"/>
      <c r="B206" s="263"/>
      <c r="C206" s="264"/>
      <c r="D206" s="253" t="s">
        <v>135</v>
      </c>
      <c r="E206" s="265" t="s">
        <v>1</v>
      </c>
      <c r="F206" s="266" t="s">
        <v>142</v>
      </c>
      <c r="G206" s="264"/>
      <c r="H206" s="267">
        <v>1219.9000000000001</v>
      </c>
      <c r="I206" s="268"/>
      <c r="J206" s="264"/>
      <c r="K206" s="264"/>
      <c r="L206" s="269"/>
      <c r="M206" s="270"/>
      <c r="N206" s="271"/>
      <c r="O206" s="271"/>
      <c r="P206" s="271"/>
      <c r="Q206" s="271"/>
      <c r="R206" s="271"/>
      <c r="S206" s="271"/>
      <c r="T206" s="27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3" t="s">
        <v>135</v>
      </c>
      <c r="AU206" s="273" t="s">
        <v>88</v>
      </c>
      <c r="AV206" s="14" t="s">
        <v>133</v>
      </c>
      <c r="AW206" s="14" t="s">
        <v>34</v>
      </c>
      <c r="AX206" s="14" t="s">
        <v>86</v>
      </c>
      <c r="AY206" s="273" t="s">
        <v>127</v>
      </c>
    </row>
    <row r="207" s="2" customFormat="1" ht="33" customHeight="1">
      <c r="A207" s="39"/>
      <c r="B207" s="40"/>
      <c r="C207" s="237" t="s">
        <v>286</v>
      </c>
      <c r="D207" s="237" t="s">
        <v>129</v>
      </c>
      <c r="E207" s="238" t="s">
        <v>414</v>
      </c>
      <c r="F207" s="239" t="s">
        <v>415</v>
      </c>
      <c r="G207" s="240" t="s">
        <v>277</v>
      </c>
      <c r="H207" s="241">
        <v>1</v>
      </c>
      <c r="I207" s="242"/>
      <c r="J207" s="243">
        <f>ROUND(I207*H207,2)</f>
        <v>0</v>
      </c>
      <c r="K207" s="244"/>
      <c r="L207" s="45"/>
      <c r="M207" s="245" t="s">
        <v>1</v>
      </c>
      <c r="N207" s="246" t="s">
        <v>43</v>
      </c>
      <c r="O207" s="92"/>
      <c r="P207" s="247">
        <f>O207*H207</f>
        <v>0</v>
      </c>
      <c r="Q207" s="247">
        <v>0.095049999999999996</v>
      </c>
      <c r="R207" s="247">
        <f>Q207*H207</f>
        <v>0.095049999999999996</v>
      </c>
      <c r="S207" s="247">
        <v>0</v>
      </c>
      <c r="T207" s="24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9" t="s">
        <v>215</v>
      </c>
      <c r="AT207" s="249" t="s">
        <v>129</v>
      </c>
      <c r="AU207" s="249" t="s">
        <v>88</v>
      </c>
      <c r="AY207" s="18" t="s">
        <v>127</v>
      </c>
      <c r="BE207" s="250">
        <f>IF(N207="základní",J207,0)</f>
        <v>0</v>
      </c>
      <c r="BF207" s="250">
        <f>IF(N207="snížená",J207,0)</f>
        <v>0</v>
      </c>
      <c r="BG207" s="250">
        <f>IF(N207="zákl. přenesená",J207,0)</f>
        <v>0</v>
      </c>
      <c r="BH207" s="250">
        <f>IF(N207="sníž. přenesená",J207,0)</f>
        <v>0</v>
      </c>
      <c r="BI207" s="250">
        <f>IF(N207="nulová",J207,0)</f>
        <v>0</v>
      </c>
      <c r="BJ207" s="18" t="s">
        <v>86</v>
      </c>
      <c r="BK207" s="250">
        <f>ROUND(I207*H207,2)</f>
        <v>0</v>
      </c>
      <c r="BL207" s="18" t="s">
        <v>215</v>
      </c>
      <c r="BM207" s="249" t="s">
        <v>416</v>
      </c>
    </row>
    <row r="208" s="2" customFormat="1" ht="44.25" customHeight="1">
      <c r="A208" s="39"/>
      <c r="B208" s="40"/>
      <c r="C208" s="237" t="s">
        <v>291</v>
      </c>
      <c r="D208" s="237" t="s">
        <v>129</v>
      </c>
      <c r="E208" s="238" t="s">
        <v>417</v>
      </c>
      <c r="F208" s="239" t="s">
        <v>418</v>
      </c>
      <c r="G208" s="240" t="s">
        <v>236</v>
      </c>
      <c r="H208" s="241">
        <v>9.6219999999999999</v>
      </c>
      <c r="I208" s="242"/>
      <c r="J208" s="243">
        <f>ROUND(I208*H208,2)</f>
        <v>0</v>
      </c>
      <c r="K208" s="244"/>
      <c r="L208" s="45"/>
      <c r="M208" s="245" t="s">
        <v>1</v>
      </c>
      <c r="N208" s="246" t="s">
        <v>43</v>
      </c>
      <c r="O208" s="92"/>
      <c r="P208" s="247">
        <f>O208*H208</f>
        <v>0</v>
      </c>
      <c r="Q208" s="247">
        <v>0</v>
      </c>
      <c r="R208" s="247">
        <f>Q208*H208</f>
        <v>0</v>
      </c>
      <c r="S208" s="247">
        <v>0</v>
      </c>
      <c r="T208" s="24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9" t="s">
        <v>215</v>
      </c>
      <c r="AT208" s="249" t="s">
        <v>129</v>
      </c>
      <c r="AU208" s="249" t="s">
        <v>88</v>
      </c>
      <c r="AY208" s="18" t="s">
        <v>127</v>
      </c>
      <c r="BE208" s="250">
        <f>IF(N208="základní",J208,0)</f>
        <v>0</v>
      </c>
      <c r="BF208" s="250">
        <f>IF(N208="snížená",J208,0)</f>
        <v>0</v>
      </c>
      <c r="BG208" s="250">
        <f>IF(N208="zákl. přenesená",J208,0)</f>
        <v>0</v>
      </c>
      <c r="BH208" s="250">
        <f>IF(N208="sníž. přenesená",J208,0)</f>
        <v>0</v>
      </c>
      <c r="BI208" s="250">
        <f>IF(N208="nulová",J208,0)</f>
        <v>0</v>
      </c>
      <c r="BJ208" s="18" t="s">
        <v>86</v>
      </c>
      <c r="BK208" s="250">
        <f>ROUND(I208*H208,2)</f>
        <v>0</v>
      </c>
      <c r="BL208" s="18" t="s">
        <v>215</v>
      </c>
      <c r="BM208" s="249" t="s">
        <v>419</v>
      </c>
    </row>
    <row r="209" s="12" customFormat="1" ht="22.8" customHeight="1">
      <c r="A209" s="12"/>
      <c r="B209" s="221"/>
      <c r="C209" s="222"/>
      <c r="D209" s="223" t="s">
        <v>77</v>
      </c>
      <c r="E209" s="235" t="s">
        <v>284</v>
      </c>
      <c r="F209" s="235" t="s">
        <v>285</v>
      </c>
      <c r="G209" s="222"/>
      <c r="H209" s="222"/>
      <c r="I209" s="225"/>
      <c r="J209" s="236">
        <f>BK209</f>
        <v>0</v>
      </c>
      <c r="K209" s="222"/>
      <c r="L209" s="227"/>
      <c r="M209" s="228"/>
      <c r="N209" s="229"/>
      <c r="O209" s="229"/>
      <c r="P209" s="230">
        <f>SUM(P210:P212)</f>
        <v>0</v>
      </c>
      <c r="Q209" s="229"/>
      <c r="R209" s="230">
        <f>SUM(R210:R212)</f>
        <v>0.0047258100000000004</v>
      </c>
      <c r="S209" s="229"/>
      <c r="T209" s="231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2" t="s">
        <v>88</v>
      </c>
      <c r="AT209" s="233" t="s">
        <v>77</v>
      </c>
      <c r="AU209" s="233" t="s">
        <v>86</v>
      </c>
      <c r="AY209" s="232" t="s">
        <v>127</v>
      </c>
      <c r="BK209" s="234">
        <f>SUM(BK210:BK212)</f>
        <v>0</v>
      </c>
    </row>
    <row r="210" s="2" customFormat="1" ht="33" customHeight="1">
      <c r="A210" s="39"/>
      <c r="B210" s="40"/>
      <c r="C210" s="237" t="s">
        <v>420</v>
      </c>
      <c r="D210" s="237" t="s">
        <v>129</v>
      </c>
      <c r="E210" s="238" t="s">
        <v>421</v>
      </c>
      <c r="F210" s="239" t="s">
        <v>422</v>
      </c>
      <c r="G210" s="240" t="s">
        <v>132</v>
      </c>
      <c r="H210" s="241">
        <v>20.547000000000001</v>
      </c>
      <c r="I210" s="242"/>
      <c r="J210" s="243">
        <f>ROUND(I210*H210,2)</f>
        <v>0</v>
      </c>
      <c r="K210" s="244"/>
      <c r="L210" s="45"/>
      <c r="M210" s="245" t="s">
        <v>1</v>
      </c>
      <c r="N210" s="246" t="s">
        <v>43</v>
      </c>
      <c r="O210" s="92"/>
      <c r="P210" s="247">
        <f>O210*H210</f>
        <v>0</v>
      </c>
      <c r="Q210" s="247">
        <v>0.00023000000000000001</v>
      </c>
      <c r="R210" s="247">
        <f>Q210*H210</f>
        <v>0.0047258100000000004</v>
      </c>
      <c r="S210" s="247">
        <v>0</v>
      </c>
      <c r="T210" s="24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9" t="s">
        <v>215</v>
      </c>
      <c r="AT210" s="249" t="s">
        <v>129</v>
      </c>
      <c r="AU210" s="249" t="s">
        <v>88</v>
      </c>
      <c r="AY210" s="18" t="s">
        <v>127</v>
      </c>
      <c r="BE210" s="250">
        <f>IF(N210="základní",J210,0)</f>
        <v>0</v>
      </c>
      <c r="BF210" s="250">
        <f>IF(N210="snížená",J210,0)</f>
        <v>0</v>
      </c>
      <c r="BG210" s="250">
        <f>IF(N210="zákl. přenesená",J210,0)</f>
        <v>0</v>
      </c>
      <c r="BH210" s="250">
        <f>IF(N210="sníž. přenesená",J210,0)</f>
        <v>0</v>
      </c>
      <c r="BI210" s="250">
        <f>IF(N210="nulová",J210,0)</f>
        <v>0</v>
      </c>
      <c r="BJ210" s="18" t="s">
        <v>86</v>
      </c>
      <c r="BK210" s="250">
        <f>ROUND(I210*H210,2)</f>
        <v>0</v>
      </c>
      <c r="BL210" s="18" t="s">
        <v>215</v>
      </c>
      <c r="BM210" s="249" t="s">
        <v>423</v>
      </c>
    </row>
    <row r="211" s="15" customFormat="1">
      <c r="A211" s="15"/>
      <c r="B211" s="274"/>
      <c r="C211" s="275"/>
      <c r="D211" s="253" t="s">
        <v>135</v>
      </c>
      <c r="E211" s="276" t="s">
        <v>1</v>
      </c>
      <c r="F211" s="277" t="s">
        <v>424</v>
      </c>
      <c r="G211" s="275"/>
      <c r="H211" s="276" t="s">
        <v>1</v>
      </c>
      <c r="I211" s="278"/>
      <c r="J211" s="275"/>
      <c r="K211" s="275"/>
      <c r="L211" s="279"/>
      <c r="M211" s="280"/>
      <c r="N211" s="281"/>
      <c r="O211" s="281"/>
      <c r="P211" s="281"/>
      <c r="Q211" s="281"/>
      <c r="R211" s="281"/>
      <c r="S211" s="281"/>
      <c r="T211" s="28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83" t="s">
        <v>135</v>
      </c>
      <c r="AU211" s="283" t="s">
        <v>88</v>
      </c>
      <c r="AV211" s="15" t="s">
        <v>86</v>
      </c>
      <c r="AW211" s="15" t="s">
        <v>34</v>
      </c>
      <c r="AX211" s="15" t="s">
        <v>78</v>
      </c>
      <c r="AY211" s="283" t="s">
        <v>127</v>
      </c>
    </row>
    <row r="212" s="13" customFormat="1">
      <c r="A212" s="13"/>
      <c r="B212" s="251"/>
      <c r="C212" s="252"/>
      <c r="D212" s="253" t="s">
        <v>135</v>
      </c>
      <c r="E212" s="254" t="s">
        <v>1</v>
      </c>
      <c r="F212" s="255" t="s">
        <v>425</v>
      </c>
      <c r="G212" s="252"/>
      <c r="H212" s="256">
        <v>20.547000000000001</v>
      </c>
      <c r="I212" s="257"/>
      <c r="J212" s="252"/>
      <c r="K212" s="252"/>
      <c r="L212" s="258"/>
      <c r="M212" s="311"/>
      <c r="N212" s="312"/>
      <c r="O212" s="312"/>
      <c r="P212" s="312"/>
      <c r="Q212" s="312"/>
      <c r="R212" s="312"/>
      <c r="S212" s="312"/>
      <c r="T212" s="3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2" t="s">
        <v>135</v>
      </c>
      <c r="AU212" s="262" t="s">
        <v>88</v>
      </c>
      <c r="AV212" s="13" t="s">
        <v>88</v>
      </c>
      <c r="AW212" s="13" t="s">
        <v>34</v>
      </c>
      <c r="AX212" s="13" t="s">
        <v>86</v>
      </c>
      <c r="AY212" s="262" t="s">
        <v>127</v>
      </c>
    </row>
    <row r="213" s="2" customFormat="1" ht="6.96" customHeight="1">
      <c r="A213" s="39"/>
      <c r="B213" s="67"/>
      <c r="C213" s="68"/>
      <c r="D213" s="68"/>
      <c r="E213" s="68"/>
      <c r="F213" s="68"/>
      <c r="G213" s="68"/>
      <c r="H213" s="68"/>
      <c r="I213" s="184"/>
      <c r="J213" s="68"/>
      <c r="K213" s="68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wm5ILkodzdgJ7R/GTs1h/gU3F35uQ+sOYXFUriEL9naxz69+uM/SNM64+gfV6LpsEXbnOO6ZN/jgqDGvxK7gdA==" hashValue="Wk1QD2Qell2TZEmTilaV5oUdn48TRcDxVdgixM2kPJqEnfnyHDGCCNI0iCSbZZBR0b4hDyN/xng+ryZGr98xzg==" algorithmName="SHA-512" password="CC35"/>
  <autoFilter ref="C122:K21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OPTIPLEX-POLCAR\Polcarová</dc:creator>
  <cp:lastModifiedBy>OPTIPLEX-POLCAR\Polcarová</cp:lastModifiedBy>
  <dcterms:created xsi:type="dcterms:W3CDTF">2020-01-27T12:40:46Z</dcterms:created>
  <dcterms:modified xsi:type="dcterms:W3CDTF">2020-01-27T12:40:49Z</dcterms:modified>
</cp:coreProperties>
</file>